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03\disk1\☆作業用フォルダ\03_決算第一係\10   交付要綱・実施要綱（移行済：240123）\令和７年度\01_医療提供体制推進事業費補助金(統合)\02_作業用\02_仮セット版\"/>
    </mc:Choice>
  </mc:AlternateContent>
  <xr:revisionPtr revIDLastSave="0" documentId="8_{AB532A0E-F825-49D7-AC8D-4AE1449B77D7}" xr6:coauthVersionLast="47" xr6:coauthVersionMax="47" xr10:uidLastSave="{00000000-0000-0000-0000-000000000000}"/>
  <bookViews>
    <workbookView xWindow="29970" yWindow="1170" windowWidth="21600" windowHeight="11385" tabRatio="883" activeTab="4" xr2:uid="{00000000-000D-0000-FFFF-FFFF00000000}"/>
  </bookViews>
  <sheets>
    <sheet name="事業概要" sheetId="1" r:id="rId1"/>
    <sheet name="所要額明細書" sheetId="2" r:id="rId2"/>
    <sheet name="在日外国人未収金明細書" sheetId="3" r:id="rId3"/>
    <sheet name="在日外国人未収金明細書 (記載例)" sheetId="4" r:id="rId4"/>
    <sheet name="（参考）基準額算出用" sheetId="5" r:id="rId5"/>
  </sheets>
  <definedNames>
    <definedName name="_xlnm._FilterDatabase" localSheetId="1" hidden="1">所要額明細書!$A$74:$C$84</definedName>
    <definedName name="_xlnm.Print_Area" localSheetId="2">在日外国人未収金明細書!$A$1:$I$50</definedName>
    <definedName name="_xlnm.Print_Area" localSheetId="3">'在日外国人未収金明細書 (記載例)'!$A$1:$I$50</definedName>
    <definedName name="_xlnm.Print_Area" localSheetId="0">事業概要!$A$1:$J$55</definedName>
    <definedName name="_xlnm.Print_Area" localSheetId="1">所要額明細書!$A$1:$C$90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5" l="1"/>
  <c r="Y8" i="5"/>
  <c r="B90" i="2"/>
  <c r="V15" i="5" l="1"/>
  <c r="T15" i="5"/>
  <c r="R15" i="5"/>
  <c r="P15" i="5"/>
  <c r="N15" i="5"/>
  <c r="L15" i="5"/>
  <c r="K15" i="5"/>
  <c r="J15" i="5"/>
  <c r="I15" i="5"/>
  <c r="H15" i="5"/>
  <c r="G15" i="5"/>
  <c r="V14" i="5"/>
  <c r="T14" i="5"/>
  <c r="R14" i="5"/>
  <c r="P14" i="5"/>
  <c r="N14" i="5"/>
  <c r="L14" i="5"/>
  <c r="K14" i="5"/>
  <c r="J14" i="5"/>
  <c r="I14" i="5"/>
  <c r="H14" i="5"/>
  <c r="G14" i="5"/>
  <c r="V13" i="5"/>
  <c r="T13" i="5"/>
  <c r="R13" i="5"/>
  <c r="P13" i="5"/>
  <c r="N13" i="5"/>
  <c r="L13" i="5"/>
  <c r="K13" i="5"/>
  <c r="J13" i="5"/>
  <c r="I13" i="5"/>
  <c r="H13" i="5"/>
  <c r="G13" i="5"/>
  <c r="A8" i="5"/>
  <c r="A9" i="5" s="1"/>
  <c r="A10" i="5" s="1"/>
  <c r="A11" i="5" s="1"/>
  <c r="A12" i="5" s="1"/>
  <c r="A13" i="5" s="1"/>
  <c r="A14" i="5" s="1"/>
  <c r="A15" i="5" s="1"/>
  <c r="V12" i="5"/>
  <c r="T12" i="5"/>
  <c r="R12" i="5"/>
  <c r="P12" i="5"/>
  <c r="N12" i="5"/>
  <c r="L12" i="5"/>
  <c r="K12" i="5"/>
  <c r="J12" i="5"/>
  <c r="I12" i="5"/>
  <c r="H12" i="5"/>
  <c r="G12" i="5"/>
  <c r="V11" i="5"/>
  <c r="T11" i="5"/>
  <c r="R11" i="5"/>
  <c r="P11" i="5"/>
  <c r="N11" i="5"/>
  <c r="L11" i="5"/>
  <c r="K11" i="5"/>
  <c r="J11" i="5"/>
  <c r="I11" i="5"/>
  <c r="H11" i="5"/>
  <c r="G11" i="5"/>
  <c r="V10" i="5"/>
  <c r="T10" i="5"/>
  <c r="R10" i="5"/>
  <c r="P10" i="5"/>
  <c r="N10" i="5"/>
  <c r="L10" i="5"/>
  <c r="K10" i="5"/>
  <c r="J10" i="5"/>
  <c r="I10" i="5"/>
  <c r="H10" i="5"/>
  <c r="G10" i="5"/>
  <c r="V9" i="5"/>
  <c r="T9" i="5"/>
  <c r="R9" i="5"/>
  <c r="P9" i="5"/>
  <c r="N9" i="5"/>
  <c r="L9" i="5"/>
  <c r="K9" i="5"/>
  <c r="J9" i="5"/>
  <c r="I9" i="5"/>
  <c r="H9" i="5"/>
  <c r="G9" i="5"/>
  <c r="V8" i="5"/>
  <c r="T8" i="5"/>
  <c r="R8" i="5"/>
  <c r="P8" i="5"/>
  <c r="N8" i="5"/>
  <c r="L8" i="5"/>
  <c r="K8" i="5"/>
  <c r="J8" i="5"/>
  <c r="I8" i="5"/>
  <c r="H8" i="5"/>
  <c r="G8" i="5"/>
  <c r="L5" i="5"/>
  <c r="V6" i="5"/>
  <c r="T6" i="5"/>
  <c r="R6" i="5"/>
  <c r="P6" i="5"/>
  <c r="N6" i="5"/>
  <c r="L6" i="5"/>
  <c r="K6" i="5"/>
  <c r="J6" i="5"/>
  <c r="I6" i="5"/>
  <c r="H6" i="5"/>
  <c r="G6" i="5"/>
  <c r="V5" i="5"/>
  <c r="T5" i="5"/>
  <c r="R5" i="5"/>
  <c r="P5" i="5"/>
  <c r="N5" i="5"/>
  <c r="K5" i="5"/>
  <c r="J5" i="5"/>
  <c r="I5" i="5"/>
  <c r="H5" i="5"/>
  <c r="G5" i="5"/>
  <c r="Y14" i="5" l="1"/>
  <c r="Z15" i="5"/>
  <c r="Z14" i="5"/>
  <c r="Z12" i="5"/>
  <c r="Z13" i="5"/>
  <c r="Z11" i="5"/>
  <c r="Y13" i="5"/>
  <c r="Y15" i="5"/>
  <c r="Y12" i="5"/>
  <c r="Y11" i="5"/>
  <c r="Y10" i="5"/>
  <c r="Z9" i="5"/>
  <c r="Z10" i="5"/>
  <c r="Y9" i="5"/>
  <c r="Y6" i="5"/>
  <c r="Z6" i="5"/>
  <c r="Y5" i="5"/>
  <c r="Z5" i="5"/>
  <c r="B35" i="2" l="1"/>
  <c r="B18" i="2"/>
  <c r="B8" i="2"/>
  <c r="B44" i="2" s="1"/>
  <c r="B76" i="2" l="1"/>
  <c r="C4" i="2" l="1"/>
  <c r="H39" i="4" l="1"/>
  <c r="I39" i="4" s="1"/>
  <c r="H38" i="4"/>
  <c r="I38" i="4" s="1"/>
  <c r="H37" i="4"/>
  <c r="I37" i="4" s="1"/>
  <c r="H36" i="4"/>
  <c r="I36" i="4" s="1"/>
  <c r="H35" i="4"/>
  <c r="I35" i="4" s="1"/>
  <c r="H34" i="4"/>
  <c r="I34" i="4" s="1"/>
  <c r="H33" i="4"/>
  <c r="I33" i="4" s="1"/>
  <c r="H32" i="4"/>
  <c r="I32" i="4" s="1"/>
  <c r="H31" i="4"/>
  <c r="I31" i="4" s="1"/>
  <c r="H30" i="4"/>
  <c r="I30" i="4" s="1"/>
  <c r="H29" i="4"/>
  <c r="I29" i="4" s="1"/>
  <c r="H28" i="4"/>
  <c r="I28" i="4" s="1"/>
  <c r="H27" i="4"/>
  <c r="I27" i="4" s="1"/>
  <c r="H26" i="4"/>
  <c r="I26" i="4" s="1"/>
  <c r="H25" i="4"/>
  <c r="I25" i="4" s="1"/>
  <c r="H24" i="4"/>
  <c r="I24" i="4" s="1"/>
  <c r="H23" i="4"/>
  <c r="I23" i="4" s="1"/>
  <c r="H22" i="4"/>
  <c r="I22" i="4" s="1"/>
  <c r="H21" i="4"/>
  <c r="I21" i="4" s="1"/>
  <c r="H20" i="4"/>
  <c r="I20" i="4" s="1"/>
  <c r="H19" i="4"/>
  <c r="I19" i="4" s="1"/>
  <c r="H18" i="4"/>
  <c r="I18" i="4" s="1"/>
  <c r="H17" i="4"/>
  <c r="I17" i="4" s="1"/>
  <c r="H16" i="4"/>
  <c r="I16" i="4" s="1"/>
  <c r="H15" i="4"/>
  <c r="I15" i="4" s="1"/>
  <c r="H14" i="4"/>
  <c r="I14" i="4" s="1"/>
  <c r="H13" i="4"/>
  <c r="I13" i="4" s="1"/>
  <c r="H12" i="4"/>
  <c r="I12" i="4" s="1"/>
  <c r="H11" i="4"/>
  <c r="I11" i="4" s="1"/>
  <c r="H10" i="4"/>
  <c r="I10" i="4" s="1"/>
  <c r="H9" i="4"/>
  <c r="I9" i="4" s="1"/>
  <c r="H8" i="4"/>
  <c r="I8" i="4" s="1"/>
  <c r="I40" i="4" l="1"/>
  <c r="H8" i="3"/>
  <c r="I8" i="3" s="1"/>
  <c r="H9" i="3"/>
  <c r="I9" i="3" s="1"/>
  <c r="I4" i="3" l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10" i="3"/>
  <c r="I10" i="3" s="1"/>
  <c r="I40" i="3" s="1"/>
  <c r="C84" i="2" s="1"/>
  <c r="H50" i="1"/>
  <c r="G50" i="1"/>
  <c r="F50" i="1"/>
  <c r="B50" i="2" l="1"/>
  <c r="B62" i="2" s="1"/>
  <c r="B6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B7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加算の有無を選択</t>
        </r>
      </text>
    </comment>
    <comment ref="C78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>運営月数を記入</t>
        </r>
      </text>
    </comment>
    <comment ref="B87" authorId="0" shapeId="0" xr:uid="{00000000-0006-0000-0100-000003000000}">
      <text>
        <r>
          <rPr>
            <b/>
            <sz val="10"/>
            <color indexed="81"/>
            <rFont val="ＭＳ ゴシック"/>
            <family val="3"/>
            <charset val="128"/>
          </rPr>
          <t>・事業計画書提出時は計画額を記載
・実績報告書提出時は決算（見込）額を記載</t>
        </r>
      </text>
    </comment>
  </commentList>
</comments>
</file>

<file path=xl/sharedStrings.xml><?xml version="1.0" encoding="utf-8"?>
<sst xmlns="http://schemas.openxmlformats.org/spreadsheetml/2006/main" count="267" uniqueCount="169">
  <si>
    <t>（１）施設の概況</t>
    <rPh sb="3" eb="5">
      <t>シセツ</t>
    </rPh>
    <rPh sb="6" eb="8">
      <t>ガイキョウ</t>
    </rPh>
    <phoneticPr fontId="1"/>
  </si>
  <si>
    <t>施設名</t>
    <rPh sb="0" eb="2">
      <t>シセツ</t>
    </rPh>
    <rPh sb="2" eb="3">
      <t>メイ</t>
    </rPh>
    <phoneticPr fontId="1"/>
  </si>
  <si>
    <t>施設所在地</t>
    <rPh sb="0" eb="2">
      <t>シセツ</t>
    </rPh>
    <rPh sb="2" eb="5">
      <t>ショザイチ</t>
    </rPh>
    <phoneticPr fontId="1"/>
  </si>
  <si>
    <t>救急告示指定の有無</t>
    <rPh sb="0" eb="2">
      <t>キュウキュウ</t>
    </rPh>
    <rPh sb="2" eb="4">
      <t>コクジ</t>
    </rPh>
    <rPh sb="4" eb="6">
      <t>シテイ</t>
    </rPh>
    <rPh sb="7" eb="9">
      <t>ウム</t>
    </rPh>
    <phoneticPr fontId="1"/>
  </si>
  <si>
    <t>（２）職員数</t>
    <rPh sb="3" eb="6">
      <t>ショクインスウ</t>
    </rPh>
    <phoneticPr fontId="1"/>
  </si>
  <si>
    <t>医師</t>
    <rPh sb="0" eb="2">
      <t>イシ</t>
    </rPh>
    <phoneticPr fontId="1"/>
  </si>
  <si>
    <t>うち、</t>
    <phoneticPr fontId="1"/>
  </si>
  <si>
    <t>心臓病の内科系専門医</t>
    <rPh sb="0" eb="3">
      <t>シンゾウビョウ</t>
    </rPh>
    <rPh sb="4" eb="7">
      <t>ナイカケイ</t>
    </rPh>
    <rPh sb="7" eb="10">
      <t>センモンイ</t>
    </rPh>
    <phoneticPr fontId="1"/>
  </si>
  <si>
    <t>心臓病の外科系専門医</t>
    <rPh sb="0" eb="3">
      <t>シンゾウビョウ</t>
    </rPh>
    <rPh sb="4" eb="7">
      <t>ゲカケイ</t>
    </rPh>
    <rPh sb="7" eb="10">
      <t>センモンイ</t>
    </rPh>
    <phoneticPr fontId="1"/>
  </si>
  <si>
    <t>脳卒中の外科系専門医</t>
    <rPh sb="0" eb="3">
      <t>ノウソッチュウ</t>
    </rPh>
    <rPh sb="4" eb="7">
      <t>ゲカケイ</t>
    </rPh>
    <rPh sb="7" eb="10">
      <t>センモンイ</t>
    </rPh>
    <phoneticPr fontId="1"/>
  </si>
  <si>
    <t>脳卒中の内科系専門医</t>
    <rPh sb="0" eb="3">
      <t>ノウソッチュウ</t>
    </rPh>
    <rPh sb="4" eb="7">
      <t>ナイカケイ</t>
    </rPh>
    <rPh sb="7" eb="10">
      <t>センモンイ</t>
    </rPh>
    <phoneticPr fontId="1"/>
  </si>
  <si>
    <t>小児救急専門病床に従事する小児科医</t>
    <rPh sb="0" eb="2">
      <t>ショウニ</t>
    </rPh>
    <rPh sb="2" eb="4">
      <t>キュウキュウ</t>
    </rPh>
    <rPh sb="4" eb="6">
      <t>センモン</t>
    </rPh>
    <rPh sb="6" eb="8">
      <t>ビョウショウ</t>
    </rPh>
    <rPh sb="9" eb="11">
      <t>ジュウジ</t>
    </rPh>
    <rPh sb="13" eb="17">
      <t>ショウニカイ</t>
    </rPh>
    <phoneticPr fontId="1"/>
  </si>
  <si>
    <t>重症外傷の外科系専門医</t>
    <rPh sb="0" eb="2">
      <t>ジュウショウ</t>
    </rPh>
    <rPh sb="2" eb="4">
      <t>ガイショウ</t>
    </rPh>
    <rPh sb="5" eb="8">
      <t>ゲカケイ</t>
    </rPh>
    <rPh sb="8" eb="11">
      <t>センモンイ</t>
    </rPh>
    <phoneticPr fontId="1"/>
  </si>
  <si>
    <t>整形外科の専門医</t>
    <rPh sb="0" eb="2">
      <t>セイケイ</t>
    </rPh>
    <rPh sb="2" eb="4">
      <t>ゲカ</t>
    </rPh>
    <rPh sb="5" eb="8">
      <t>センモンイ</t>
    </rPh>
    <phoneticPr fontId="1"/>
  </si>
  <si>
    <t>その他の外科系専門医</t>
    <rPh sb="2" eb="3">
      <t>タ</t>
    </rPh>
    <rPh sb="4" eb="7">
      <t>ゲカケイ</t>
    </rPh>
    <rPh sb="7" eb="10">
      <t>センモンイ</t>
    </rPh>
    <phoneticPr fontId="1"/>
  </si>
  <si>
    <t>看護師</t>
    <rPh sb="0" eb="3">
      <t>カンゴシ</t>
    </rPh>
    <phoneticPr fontId="1"/>
  </si>
  <si>
    <t>うち、</t>
    <phoneticPr fontId="1"/>
  </si>
  <si>
    <t>小児救急専門病床に従事する看護師</t>
    <rPh sb="0" eb="2">
      <t>ショウニ</t>
    </rPh>
    <rPh sb="2" eb="4">
      <t>キュウキュウ</t>
    </rPh>
    <rPh sb="4" eb="6">
      <t>センモン</t>
    </rPh>
    <rPh sb="6" eb="8">
      <t>ビョウショウ</t>
    </rPh>
    <rPh sb="9" eb="11">
      <t>ジュウジ</t>
    </rPh>
    <rPh sb="13" eb="16">
      <t>カンゴシ</t>
    </rPh>
    <phoneticPr fontId="1"/>
  </si>
  <si>
    <t>その他の医療従事者</t>
    <rPh sb="2" eb="3">
      <t>タ</t>
    </rPh>
    <rPh sb="4" eb="6">
      <t>イリョウ</t>
    </rPh>
    <rPh sb="6" eb="9">
      <t>ジュウジシャ</t>
    </rPh>
    <phoneticPr fontId="1"/>
  </si>
  <si>
    <t>ドクターカー運転手</t>
    <rPh sb="6" eb="9">
      <t>ウンテンシュ</t>
    </rPh>
    <phoneticPr fontId="1"/>
  </si>
  <si>
    <t>事務職員等</t>
    <rPh sb="0" eb="2">
      <t>ジム</t>
    </rPh>
    <rPh sb="2" eb="4">
      <t>ショクイン</t>
    </rPh>
    <rPh sb="4" eb="5">
      <t>トウ</t>
    </rPh>
    <phoneticPr fontId="1"/>
  </si>
  <si>
    <t>備考</t>
    <rPh sb="0" eb="2">
      <t>ビコウ</t>
    </rPh>
    <phoneticPr fontId="1"/>
  </si>
  <si>
    <t>○○科</t>
    <rPh sb="2" eb="3">
      <t>カ</t>
    </rPh>
    <phoneticPr fontId="1"/>
  </si>
  <si>
    <t>常勤</t>
    <rPh sb="0" eb="2">
      <t>ジョウキン</t>
    </rPh>
    <phoneticPr fontId="1"/>
  </si>
  <si>
    <t>オンコール</t>
    <phoneticPr fontId="1"/>
  </si>
  <si>
    <t>１日あたりの救命救急
センター従事者数　（人）</t>
    <rPh sb="1" eb="2">
      <t>ニチ</t>
    </rPh>
    <rPh sb="6" eb="8">
      <t>キュウメイ</t>
    </rPh>
    <rPh sb="8" eb="10">
      <t>キュウキュウ</t>
    </rPh>
    <rPh sb="15" eb="18">
      <t>ジュウジシャ</t>
    </rPh>
    <rPh sb="18" eb="19">
      <t>スウ</t>
    </rPh>
    <rPh sb="21" eb="22">
      <t>ニン</t>
    </rPh>
    <phoneticPr fontId="1"/>
  </si>
  <si>
    <t>計</t>
    <rPh sb="0" eb="1">
      <t>ケイ</t>
    </rPh>
    <phoneticPr fontId="1"/>
  </si>
  <si>
    <t>（注）</t>
    <rPh sb="1" eb="2">
      <t>チュウ</t>
    </rPh>
    <phoneticPr fontId="1"/>
  </si>
  <si>
    <t>○○○○</t>
    <phoneticPr fontId="1"/>
  </si>
  <si>
    <t>運営病床数</t>
    <rPh sb="0" eb="2">
      <t>ウンエイ</t>
    </rPh>
    <rPh sb="2" eb="5">
      <t>ビョウショウスウ</t>
    </rPh>
    <phoneticPr fontId="1"/>
  </si>
  <si>
    <t>都道府県名</t>
    <rPh sb="0" eb="4">
      <t>トドウフケン</t>
    </rPh>
    <rPh sb="4" eb="5">
      <t>メイ</t>
    </rPh>
    <phoneticPr fontId="1"/>
  </si>
  <si>
    <t>臨床研修指定病院の有無</t>
    <rPh sb="0" eb="2">
      <t>リンショウ</t>
    </rPh>
    <rPh sb="2" eb="4">
      <t>ケンシュウ</t>
    </rPh>
    <rPh sb="4" eb="6">
      <t>シテイ</t>
    </rPh>
    <rPh sb="6" eb="8">
      <t>ビョウイン</t>
    </rPh>
    <rPh sb="9" eb="11">
      <t>ウム</t>
    </rPh>
    <phoneticPr fontId="1"/>
  </si>
  <si>
    <t>指定年月日</t>
    <rPh sb="0" eb="2">
      <t>シテイ</t>
    </rPh>
    <rPh sb="2" eb="5">
      <t>ネンガッピ</t>
    </rPh>
    <phoneticPr fontId="1"/>
  </si>
  <si>
    <t>ドクターカー運用の有無</t>
    <rPh sb="6" eb="8">
      <t>ウンヨウ</t>
    </rPh>
    <rPh sb="9" eb="11">
      <t>ウム</t>
    </rPh>
    <phoneticPr fontId="1"/>
  </si>
  <si>
    <t>センター全体</t>
    <rPh sb="4" eb="6">
      <t>ゼンタイ</t>
    </rPh>
    <phoneticPr fontId="1"/>
  </si>
  <si>
    <t>再掲</t>
    <rPh sb="0" eb="2">
      <t>サイケイ</t>
    </rPh>
    <phoneticPr fontId="1"/>
  </si>
  <si>
    <t>ＳＣＵ</t>
    <phoneticPr fontId="1"/>
  </si>
  <si>
    <t>ＩＣＵ</t>
    <phoneticPr fontId="1"/>
  </si>
  <si>
    <t>ＣＣＵ</t>
    <phoneticPr fontId="1"/>
  </si>
  <si>
    <t>小児救急専用病用</t>
    <rPh sb="0" eb="2">
      <t>ショウニ</t>
    </rPh>
    <rPh sb="2" eb="4">
      <t>キュウキュウ</t>
    </rPh>
    <rPh sb="4" eb="6">
      <t>センヨウ</t>
    </rPh>
    <rPh sb="6" eb="7">
      <t>ビョウ</t>
    </rPh>
    <rPh sb="7" eb="8">
      <t>ヨウ</t>
    </rPh>
    <phoneticPr fontId="1"/>
  </si>
  <si>
    <t>・交代制勤務をとっている職種については、「備考」欄へ詳細に記載すること。</t>
    <rPh sb="1" eb="4">
      <t>コウタイセイ</t>
    </rPh>
    <rPh sb="4" eb="6">
      <t>キンム</t>
    </rPh>
    <rPh sb="12" eb="14">
      <t>ショクシュ</t>
    </rPh>
    <rPh sb="21" eb="23">
      <t>ビコウ</t>
    </rPh>
    <rPh sb="24" eb="25">
      <t>ラン</t>
    </rPh>
    <rPh sb="26" eb="28">
      <t>ショウサイ</t>
    </rPh>
    <rPh sb="29" eb="31">
      <t>キサイ</t>
    </rPh>
    <phoneticPr fontId="1"/>
  </si>
  <si>
    <t>（○○科）</t>
    <rPh sb="3" eb="4">
      <t>カ</t>
    </rPh>
    <phoneticPr fontId="1"/>
  </si>
  <si>
    <t>臨床検査技師</t>
    <rPh sb="0" eb="2">
      <t>リンショウ</t>
    </rPh>
    <rPh sb="2" eb="4">
      <t>ケンサ</t>
    </rPh>
    <rPh sb="4" eb="6">
      <t>ギシ</t>
    </rPh>
    <phoneticPr fontId="1"/>
  </si>
  <si>
    <t>診療放射線技師</t>
    <rPh sb="0" eb="2">
      <t>シンリョウ</t>
    </rPh>
    <rPh sb="2" eb="5">
      <t>ホウシャセン</t>
    </rPh>
    <rPh sb="5" eb="7">
      <t>ギシ</t>
    </rPh>
    <phoneticPr fontId="1"/>
  </si>
  <si>
    <t>算 　出 　内 　訳</t>
    <rPh sb="0" eb="1">
      <t>ザン</t>
    </rPh>
    <rPh sb="3" eb="4">
      <t>デ</t>
    </rPh>
    <rPh sb="6" eb="7">
      <t>ナイ</t>
    </rPh>
    <rPh sb="9" eb="10">
      <t>ヤク</t>
    </rPh>
    <phoneticPr fontId="1"/>
  </si>
  <si>
    <t>合　計</t>
    <rPh sb="0" eb="1">
      <t>ゴウ</t>
    </rPh>
    <rPh sb="2" eb="3">
      <t>ケイ</t>
    </rPh>
    <phoneticPr fontId="1"/>
  </si>
  <si>
    <t>区　　　分</t>
    <rPh sb="0" eb="1">
      <t>ク</t>
    </rPh>
    <rPh sb="4" eb="5">
      <t>ブン</t>
    </rPh>
    <phoneticPr fontId="1"/>
  </si>
  <si>
    <t>１．医業収益</t>
    <rPh sb="2" eb="4">
      <t>イギョウ</t>
    </rPh>
    <rPh sb="4" eb="6">
      <t>シュウエキ</t>
    </rPh>
    <phoneticPr fontId="1"/>
  </si>
  <si>
    <t>入院収入</t>
    <rPh sb="0" eb="2">
      <t>ニュウイン</t>
    </rPh>
    <rPh sb="2" eb="4">
      <t>シュウニュウ</t>
    </rPh>
    <phoneticPr fontId="1"/>
  </si>
  <si>
    <t>外来収入</t>
    <rPh sb="0" eb="2">
      <t>ガイライ</t>
    </rPh>
    <rPh sb="2" eb="4">
      <t>シュウニュウ</t>
    </rPh>
    <phoneticPr fontId="1"/>
  </si>
  <si>
    <t>特定入院料</t>
    <rPh sb="0" eb="2">
      <t>トクテイ</t>
    </rPh>
    <rPh sb="2" eb="5">
      <t>ニュウインリョウ</t>
    </rPh>
    <phoneticPr fontId="1"/>
  </si>
  <si>
    <t>薬剤料</t>
    <rPh sb="0" eb="2">
      <t>ヤクザイ</t>
    </rPh>
    <rPh sb="2" eb="3">
      <t>リョウ</t>
    </rPh>
    <phoneticPr fontId="1"/>
  </si>
  <si>
    <t>収 支 差 額</t>
    <rPh sb="0" eb="1">
      <t>オサム</t>
    </rPh>
    <rPh sb="2" eb="3">
      <t>ササ</t>
    </rPh>
    <rPh sb="4" eb="5">
      <t>サ</t>
    </rPh>
    <rPh sb="6" eb="7">
      <t>ガク</t>
    </rPh>
    <phoneticPr fontId="1"/>
  </si>
  <si>
    <t>運営月数</t>
    <rPh sb="0" eb="2">
      <t>ウンエイ</t>
    </rPh>
    <rPh sb="2" eb="4">
      <t>ツキスウ</t>
    </rPh>
    <phoneticPr fontId="1"/>
  </si>
  <si>
    <t>ドクターカー運転手の確保</t>
    <rPh sb="6" eb="9">
      <t>ウンテンシュ</t>
    </rPh>
    <rPh sb="10" eb="12">
      <t>カクホ</t>
    </rPh>
    <phoneticPr fontId="1"/>
  </si>
  <si>
    <t>心臓病の内科系・外科系専門医</t>
    <rPh sb="0" eb="3">
      <t>シンゾウビョウ</t>
    </rPh>
    <rPh sb="4" eb="7">
      <t>ナイカケイ</t>
    </rPh>
    <rPh sb="8" eb="11">
      <t>ゲカケイ</t>
    </rPh>
    <rPh sb="11" eb="14">
      <t>センモンイ</t>
    </rPh>
    <phoneticPr fontId="1"/>
  </si>
  <si>
    <t>脳卒中の内科系・外科系専門医</t>
    <rPh sb="0" eb="3">
      <t>ノウソッチュウ</t>
    </rPh>
    <rPh sb="4" eb="7">
      <t>ナイカケイ</t>
    </rPh>
    <rPh sb="8" eb="11">
      <t>ゲカケイ</t>
    </rPh>
    <rPh sb="11" eb="14">
      <t>センモンイ</t>
    </rPh>
    <phoneticPr fontId="1"/>
  </si>
  <si>
    <t>小児救急専門病床の医師・看護師</t>
    <rPh sb="0" eb="2">
      <t>ショウニ</t>
    </rPh>
    <rPh sb="2" eb="4">
      <t>キュウキュウ</t>
    </rPh>
    <rPh sb="4" eb="6">
      <t>センモン</t>
    </rPh>
    <rPh sb="6" eb="8">
      <t>ビョウショウ</t>
    </rPh>
    <rPh sb="9" eb="11">
      <t>イシ</t>
    </rPh>
    <rPh sb="12" eb="15">
      <t>カンゴシ</t>
    </rPh>
    <phoneticPr fontId="1"/>
  </si>
  <si>
    <t>在日外国人にかかる前年度の未収金</t>
    <rPh sb="0" eb="2">
      <t>ザイニチ</t>
    </rPh>
    <rPh sb="2" eb="5">
      <t>ガイコクジン</t>
    </rPh>
    <rPh sb="9" eb="12">
      <t>ゼンネンド</t>
    </rPh>
    <rPh sb="13" eb="16">
      <t>ミシュウキン</t>
    </rPh>
    <phoneticPr fontId="1"/>
  </si>
  <si>
    <t>各種加算の状況</t>
    <rPh sb="0" eb="2">
      <t>カクシュ</t>
    </rPh>
    <rPh sb="2" eb="4">
      <t>カサン</t>
    </rPh>
    <rPh sb="5" eb="7">
      <t>ジョウキョウ</t>
    </rPh>
    <phoneticPr fontId="1"/>
  </si>
  <si>
    <t>～</t>
    <phoneticPr fontId="1"/>
  </si>
  <si>
    <t>左記欄が「有」の場合記入</t>
    <rPh sb="0" eb="2">
      <t>サキ</t>
    </rPh>
    <rPh sb="2" eb="3">
      <t>ラン</t>
    </rPh>
    <rPh sb="5" eb="6">
      <t>ユウ</t>
    </rPh>
    <rPh sb="8" eb="10">
      <t>バアイ</t>
    </rPh>
    <rPh sb="10" eb="12">
      <t>キニュウ</t>
    </rPh>
    <phoneticPr fontId="1"/>
  </si>
  <si>
    <t>・「重症外傷の外科系専門医」の「その他の外科系専門医」について、心臓病・脳卒中等の外科系専門医を
 再掲する場合は診療科・職員数の内訳共に（　　）で記載すること。</t>
    <rPh sb="2" eb="4">
      <t>ジュウショウ</t>
    </rPh>
    <rPh sb="4" eb="6">
      <t>ガイショウ</t>
    </rPh>
    <rPh sb="7" eb="10">
      <t>ゲカケイ</t>
    </rPh>
    <rPh sb="10" eb="13">
      <t>センモンイ</t>
    </rPh>
    <rPh sb="18" eb="19">
      <t>タ</t>
    </rPh>
    <rPh sb="20" eb="23">
      <t>ゲカケイ</t>
    </rPh>
    <rPh sb="23" eb="26">
      <t>センモンイ</t>
    </rPh>
    <rPh sb="32" eb="35">
      <t>シンゾウビョウ</t>
    </rPh>
    <rPh sb="36" eb="39">
      <t>ノウソッチュウ</t>
    </rPh>
    <rPh sb="39" eb="40">
      <t>トウ</t>
    </rPh>
    <rPh sb="41" eb="44">
      <t>ゲカケイ</t>
    </rPh>
    <rPh sb="44" eb="47">
      <t>センモンイ</t>
    </rPh>
    <rPh sb="50" eb="52">
      <t>サイケイ</t>
    </rPh>
    <rPh sb="54" eb="56">
      <t>バアイ</t>
    </rPh>
    <rPh sb="57" eb="60">
      <t>シンリョウカ</t>
    </rPh>
    <rPh sb="61" eb="64">
      <t>ショクインスウ</t>
    </rPh>
    <rPh sb="65" eb="67">
      <t>ウチワケ</t>
    </rPh>
    <rPh sb="67" eb="68">
      <t>トモ</t>
    </rPh>
    <rPh sb="74" eb="76">
      <t>キサイ</t>
    </rPh>
    <phoneticPr fontId="1"/>
  </si>
  <si>
    <t>基準額の根拠</t>
    <rPh sb="0" eb="3">
      <t>キジュンガク</t>
    </rPh>
    <rPh sb="4" eb="6">
      <t>コンキョ</t>
    </rPh>
    <phoneticPr fontId="1"/>
  </si>
  <si>
    <t>２．医療外収益</t>
    <rPh sb="2" eb="4">
      <t>イリョウ</t>
    </rPh>
    <rPh sb="4" eb="5">
      <t>ガイ</t>
    </rPh>
    <rPh sb="5" eb="7">
      <t>シュウエキ</t>
    </rPh>
    <phoneticPr fontId="1"/>
  </si>
  <si>
    <t>円</t>
    <rPh sb="0" eb="1">
      <t>エン</t>
    </rPh>
    <phoneticPr fontId="1"/>
  </si>
  <si>
    <t>総事業費</t>
    <rPh sb="0" eb="1">
      <t>ソウ</t>
    </rPh>
    <rPh sb="1" eb="4">
      <t>ジギョウヒ</t>
    </rPh>
    <phoneticPr fontId="1"/>
  </si>
  <si>
    <t>収納済額</t>
    <rPh sb="0" eb="2">
      <t>シュウノウ</t>
    </rPh>
    <rPh sb="2" eb="3">
      <t>ズ</t>
    </rPh>
    <rPh sb="3" eb="4">
      <t>ガク</t>
    </rPh>
    <phoneticPr fontId="1"/>
  </si>
  <si>
    <t>未収金額</t>
    <rPh sb="0" eb="3">
      <t>ミシュウキン</t>
    </rPh>
    <rPh sb="3" eb="4">
      <t>ガク</t>
    </rPh>
    <phoneticPr fontId="1"/>
  </si>
  <si>
    <t>基準額</t>
    <rPh sb="0" eb="3">
      <t>キジュンガク</t>
    </rPh>
    <phoneticPr fontId="1"/>
  </si>
  <si>
    <t>督促回数</t>
    <phoneticPr fontId="1"/>
  </si>
  <si>
    <t>基　　　　　　　本</t>
    <rPh sb="0" eb="1">
      <t>モト</t>
    </rPh>
    <rPh sb="8" eb="9">
      <t>ホン</t>
    </rPh>
    <phoneticPr fontId="1"/>
  </si>
  <si>
    <t>様式4-1</t>
    <rPh sb="0" eb="2">
      <t>ヨウシキ</t>
    </rPh>
    <phoneticPr fontId="1"/>
  </si>
  <si>
    <t>様式4-2</t>
    <rPh sb="0" eb="2">
      <t>ヨウシキ</t>
    </rPh>
    <phoneticPr fontId="1"/>
  </si>
  <si>
    <t>様式4-3</t>
    <rPh sb="0" eb="2">
      <t>ヨウシキ</t>
    </rPh>
    <phoneticPr fontId="1"/>
  </si>
  <si>
    <t>事業者名</t>
    <rPh sb="0" eb="4">
      <t>ジギョウシャメイ</t>
    </rPh>
    <phoneticPr fontId="1"/>
  </si>
  <si>
    <t>　　　年　　　月　　　日</t>
    <rPh sb="3" eb="4">
      <t>ネン</t>
    </rPh>
    <rPh sb="7" eb="8">
      <t>ツキ</t>
    </rPh>
    <rPh sb="11" eb="12">
      <t>ニチ</t>
    </rPh>
    <phoneticPr fontId="1"/>
  </si>
  <si>
    <t>救命救急センター運営事業所要額明細書</t>
    <rPh sb="0" eb="2">
      <t>キュウメイ</t>
    </rPh>
    <rPh sb="2" eb="4">
      <t>キュウキュウ</t>
    </rPh>
    <rPh sb="8" eb="10">
      <t>ウンエイ</t>
    </rPh>
    <rPh sb="10" eb="12">
      <t>ジギョウ</t>
    </rPh>
    <rPh sb="12" eb="15">
      <t>ショヨウガク</t>
    </rPh>
    <rPh sb="15" eb="18">
      <t>メイサイショ</t>
    </rPh>
    <phoneticPr fontId="1"/>
  </si>
  <si>
    <t>収入額（円）</t>
    <rPh sb="0" eb="1">
      <t>オサム</t>
    </rPh>
    <rPh sb="1" eb="2">
      <t>イリ</t>
    </rPh>
    <rPh sb="2" eb="3">
      <t>ガク</t>
    </rPh>
    <rPh sb="4" eb="5">
      <t>エン</t>
    </rPh>
    <phoneticPr fontId="1"/>
  </si>
  <si>
    <t>救命救急センター運営事業概要</t>
    <rPh sb="0" eb="2">
      <t>キュウメイ</t>
    </rPh>
    <rPh sb="2" eb="4">
      <t>キュウキュウ</t>
    </rPh>
    <rPh sb="8" eb="10">
      <t>ウンエイ</t>
    </rPh>
    <rPh sb="10" eb="12">
      <t>ジギョウ</t>
    </rPh>
    <rPh sb="12" eb="14">
      <t>ガイヨウ</t>
    </rPh>
    <phoneticPr fontId="1"/>
  </si>
  <si>
    <t>在日外国人にかかる前年度の未収金所要額明細書</t>
    <rPh sb="0" eb="2">
      <t>ザイニチ</t>
    </rPh>
    <rPh sb="2" eb="5">
      <t>ガイコクジン</t>
    </rPh>
    <rPh sb="9" eb="12">
      <t>ゼンネンド</t>
    </rPh>
    <rPh sb="13" eb="16">
      <t>ミシュウキン</t>
    </rPh>
    <rPh sb="16" eb="19">
      <t>ショヨウガク</t>
    </rPh>
    <rPh sb="19" eb="22">
      <t>メイサイショ</t>
    </rPh>
    <phoneticPr fontId="1"/>
  </si>
  <si>
    <t>合計</t>
    <rPh sb="0" eb="1">
      <t>ゴウ</t>
    </rPh>
    <rPh sb="1" eb="2">
      <t>ケイ</t>
    </rPh>
    <phoneticPr fontId="1"/>
  </si>
  <si>
    <t>患者名
（匿名）</t>
    <rPh sb="0" eb="2">
      <t>カンジャ</t>
    </rPh>
    <rPh sb="2" eb="3">
      <t>メイ</t>
    </rPh>
    <rPh sb="5" eb="7">
      <t>トクメイ</t>
    </rPh>
    <phoneticPr fontId="1"/>
  </si>
  <si>
    <t>～</t>
  </si>
  <si>
    <t>◯◯センター</t>
    <phoneticPr fontId="1"/>
  </si>
  <si>
    <t>a</t>
    <phoneticPr fontId="1"/>
  </si>
  <si>
    <t>b</t>
    <phoneticPr fontId="1"/>
  </si>
  <si>
    <t>c</t>
    <phoneticPr fontId="1"/>
  </si>
  <si>
    <t>入院期間</t>
    <rPh sb="0" eb="1">
      <t>イリ</t>
    </rPh>
    <rPh sb="1" eb="2">
      <t>イン</t>
    </rPh>
    <rPh sb="2" eb="3">
      <t>キ</t>
    </rPh>
    <rPh sb="3" eb="4">
      <t>アイダ</t>
    </rPh>
    <phoneticPr fontId="1"/>
  </si>
  <si>
    <t>６．「未収金」とは、救命救急センターが患者又は患者の保証人に対し、最低四半期に１回の督促（患者又は患者の保証人が死亡している場合等を除く。）をしても回収できないものであって、前年度に未収金として処理したものをいう。</t>
    <rPh sb="3" eb="6">
      <t>ミシュウキン</t>
    </rPh>
    <rPh sb="10" eb="12">
      <t>キュウメイ</t>
    </rPh>
    <rPh sb="12" eb="14">
      <t>キュウキュウ</t>
    </rPh>
    <rPh sb="19" eb="21">
      <t>カンジャ</t>
    </rPh>
    <rPh sb="21" eb="22">
      <t>マタ</t>
    </rPh>
    <rPh sb="23" eb="25">
      <t>カンジャ</t>
    </rPh>
    <rPh sb="26" eb="29">
      <t>ホショウニン</t>
    </rPh>
    <rPh sb="30" eb="31">
      <t>タイ</t>
    </rPh>
    <rPh sb="33" eb="35">
      <t>サイテイ</t>
    </rPh>
    <rPh sb="35" eb="38">
      <t>シハンキ</t>
    </rPh>
    <rPh sb="40" eb="41">
      <t>カイ</t>
    </rPh>
    <rPh sb="42" eb="44">
      <t>トクソク</t>
    </rPh>
    <rPh sb="45" eb="47">
      <t>カンジャ</t>
    </rPh>
    <rPh sb="47" eb="48">
      <t>マタ</t>
    </rPh>
    <rPh sb="49" eb="51">
      <t>カンジャ</t>
    </rPh>
    <rPh sb="52" eb="55">
      <t>ホショウニン</t>
    </rPh>
    <rPh sb="56" eb="58">
      <t>シボウ</t>
    </rPh>
    <rPh sb="62" eb="64">
      <t>バアイ</t>
    </rPh>
    <rPh sb="64" eb="65">
      <t>トウ</t>
    </rPh>
    <rPh sb="66" eb="67">
      <t>ノゾ</t>
    </rPh>
    <rPh sb="74" eb="76">
      <t>カイシュウ</t>
    </rPh>
    <phoneticPr fontId="1"/>
  </si>
  <si>
    <t>１．対象となる外国人は、我が国の公的医療保険制度に加入していない者をいう。ただし、治療目的で入国した者は原則として対象としない。</t>
    <rPh sb="2" eb="4">
      <t>タイショウ</t>
    </rPh>
    <rPh sb="7" eb="9">
      <t>ガイコク</t>
    </rPh>
    <rPh sb="9" eb="10">
      <t>ジン</t>
    </rPh>
    <rPh sb="12" eb="13">
      <t>ワ</t>
    </rPh>
    <rPh sb="14" eb="15">
      <t>クニ</t>
    </rPh>
    <rPh sb="16" eb="18">
      <t>コウテキ</t>
    </rPh>
    <rPh sb="18" eb="20">
      <t>イリョウ</t>
    </rPh>
    <rPh sb="20" eb="22">
      <t>ホケン</t>
    </rPh>
    <rPh sb="22" eb="24">
      <t>セイド</t>
    </rPh>
    <rPh sb="25" eb="27">
      <t>カニュウ</t>
    </rPh>
    <rPh sb="32" eb="33">
      <t>モノ</t>
    </rPh>
    <rPh sb="41" eb="43">
      <t>チリョウ</t>
    </rPh>
    <rPh sb="43" eb="45">
      <t>モクテキ</t>
    </rPh>
    <rPh sb="46" eb="48">
      <t>ニュウコク</t>
    </rPh>
    <rPh sb="50" eb="51">
      <t>モノ</t>
    </rPh>
    <rPh sb="52" eb="54">
      <t>ゲンソク</t>
    </rPh>
    <rPh sb="57" eb="59">
      <t>タイショウ</t>
    </rPh>
    <phoneticPr fontId="1"/>
  </si>
  <si>
    <t>２．「患者名」欄は、匿名で記入すること</t>
    <rPh sb="3" eb="5">
      <t>カンジャ</t>
    </rPh>
    <rPh sb="5" eb="6">
      <t>メイ</t>
    </rPh>
    <rPh sb="7" eb="8">
      <t>ラン</t>
    </rPh>
    <rPh sb="10" eb="12">
      <t>トクメイ</t>
    </rPh>
    <rPh sb="13" eb="15">
      <t>キニュウ</t>
    </rPh>
    <phoneticPr fontId="1"/>
  </si>
  <si>
    <t>３．「入院期間」欄は、患者ごとに月単位で記入すること</t>
    <rPh sb="3" eb="5">
      <t>ニュウイン</t>
    </rPh>
    <rPh sb="5" eb="7">
      <t>キカン</t>
    </rPh>
    <rPh sb="8" eb="9">
      <t>ラン</t>
    </rPh>
    <rPh sb="11" eb="13">
      <t>カンジャ</t>
    </rPh>
    <rPh sb="17" eb="19">
      <t>タンイ</t>
    </rPh>
    <rPh sb="20" eb="22">
      <t>キニュウ</t>
    </rPh>
    <phoneticPr fontId="1"/>
  </si>
  <si>
    <t>４．「総事業費」欄は、患者の入院期間にかかった診療報酬月額を記入すること</t>
    <rPh sb="3" eb="4">
      <t>ソウ</t>
    </rPh>
    <rPh sb="4" eb="7">
      <t>ジギョウヒ</t>
    </rPh>
    <rPh sb="8" eb="9">
      <t>ラン</t>
    </rPh>
    <rPh sb="11" eb="13">
      <t>カンジャ</t>
    </rPh>
    <rPh sb="14" eb="16">
      <t>ニュウイン</t>
    </rPh>
    <rPh sb="16" eb="18">
      <t>キカン</t>
    </rPh>
    <rPh sb="23" eb="25">
      <t>シンリョウ</t>
    </rPh>
    <rPh sb="25" eb="27">
      <t>ホウシュウ</t>
    </rPh>
    <rPh sb="27" eb="28">
      <t>ゲツ</t>
    </rPh>
    <rPh sb="28" eb="29">
      <t>ガク</t>
    </rPh>
    <rPh sb="30" eb="32">
      <t>キニュウ</t>
    </rPh>
    <phoneticPr fontId="1"/>
  </si>
  <si>
    <t>～</t>
    <phoneticPr fontId="1"/>
  </si>
  <si>
    <t>運営開始年月日</t>
    <rPh sb="0" eb="2">
      <t>ウンエイ</t>
    </rPh>
    <rPh sb="2" eb="4">
      <t>カイシ</t>
    </rPh>
    <rPh sb="4" eb="7">
      <t>ネンガッピ</t>
    </rPh>
    <phoneticPr fontId="1"/>
  </si>
  <si>
    <t>支出額（円）</t>
    <rPh sb="0" eb="1">
      <t>ササ</t>
    </rPh>
    <rPh sb="1" eb="2">
      <t>デ</t>
    </rPh>
    <rPh sb="2" eb="3">
      <t>ガク</t>
    </rPh>
    <rPh sb="4" eb="5">
      <t>エン</t>
    </rPh>
    <phoneticPr fontId="1"/>
  </si>
  <si>
    <t>５．「収納済額」欄は、総事業費のうち前年度の督促等により収納した額を記入すること</t>
    <rPh sb="3" eb="5">
      <t>シュウノウ</t>
    </rPh>
    <rPh sb="5" eb="6">
      <t>ス</t>
    </rPh>
    <rPh sb="6" eb="7">
      <t>ガク</t>
    </rPh>
    <rPh sb="8" eb="9">
      <t>ラン</t>
    </rPh>
    <rPh sb="11" eb="12">
      <t>ソウ</t>
    </rPh>
    <rPh sb="12" eb="15">
      <t>ジギョウヒ</t>
    </rPh>
    <rPh sb="18" eb="21">
      <t>ゼンネンド</t>
    </rPh>
    <rPh sb="22" eb="24">
      <t>トクソク</t>
    </rPh>
    <rPh sb="24" eb="25">
      <t>トウ</t>
    </rPh>
    <rPh sb="28" eb="30">
      <t>シュウノウ</t>
    </rPh>
    <rPh sb="32" eb="33">
      <t>ガク</t>
    </rPh>
    <rPh sb="34" eb="36">
      <t>キニュウ</t>
    </rPh>
    <phoneticPr fontId="1"/>
  </si>
  <si>
    <t>（単位：円）</t>
    <rPh sb="1" eb="3">
      <t>タンイ</t>
    </rPh>
    <rPh sb="4" eb="5">
      <t>エン</t>
    </rPh>
    <phoneticPr fontId="1"/>
  </si>
  <si>
    <t>申請年度</t>
    <rPh sb="0" eb="2">
      <t>シンセイ</t>
    </rPh>
    <rPh sb="2" eb="4">
      <t>ネンド</t>
    </rPh>
    <phoneticPr fontId="1"/>
  </si>
  <si>
    <t>施設の収支状況</t>
    <rPh sb="0" eb="2">
      <t>シセツ</t>
    </rPh>
    <rPh sb="3" eb="5">
      <t>シュウシ</t>
    </rPh>
    <rPh sb="5" eb="7">
      <t>ジョウキョウ</t>
    </rPh>
    <phoneticPr fontId="1"/>
  </si>
  <si>
    <t>救命救急センター運営事業の補助額を除いた収支差</t>
    <rPh sb="0" eb="2">
      <t>キュウメイ</t>
    </rPh>
    <rPh sb="2" eb="4">
      <t>キュウキュウ</t>
    </rPh>
    <rPh sb="8" eb="10">
      <t>ウンエイ</t>
    </rPh>
    <rPh sb="10" eb="12">
      <t>ジギョウ</t>
    </rPh>
    <rPh sb="13" eb="15">
      <t>ホジョ</t>
    </rPh>
    <rPh sb="15" eb="16">
      <t>ガク</t>
    </rPh>
    <rPh sb="17" eb="18">
      <t>ノゾ</t>
    </rPh>
    <rPh sb="20" eb="22">
      <t>シュウシ</t>
    </rPh>
    <rPh sb="22" eb="23">
      <t>サ</t>
    </rPh>
    <phoneticPr fontId="1"/>
  </si>
  <si>
    <t>２．「算出内訳」欄は、詳細に記入すること。</t>
    <rPh sb="3" eb="5">
      <t>サンシュツ</t>
    </rPh>
    <rPh sb="5" eb="7">
      <t>ウチワケ</t>
    </rPh>
    <rPh sb="8" eb="9">
      <t>ラン</t>
    </rPh>
    <rPh sb="11" eb="13">
      <t>ショウサイ</t>
    </rPh>
    <rPh sb="14" eb="16">
      <t>キニュウ</t>
    </rPh>
    <phoneticPr fontId="1"/>
  </si>
  <si>
    <t>３．他の事業（ドクターヘリ導入促進事業等）の補助を受ける場合、その分については支出予定額に含めないこと。</t>
    <rPh sb="13" eb="15">
      <t>ドウニュウ</t>
    </rPh>
    <rPh sb="15" eb="17">
      <t>ソクシン</t>
    </rPh>
    <rPh sb="17" eb="19">
      <t>ジギョウ</t>
    </rPh>
    <rPh sb="19" eb="20">
      <t>トウ</t>
    </rPh>
    <phoneticPr fontId="1"/>
  </si>
  <si>
    <t>（１）支出額</t>
    <rPh sb="3" eb="5">
      <t>シシュツ</t>
    </rPh>
    <phoneticPr fontId="1"/>
  </si>
  <si>
    <t>（２）収入額</t>
    <rPh sb="3" eb="5">
      <t>シュウニュウ</t>
    </rPh>
    <phoneticPr fontId="1"/>
  </si>
  <si>
    <t>４．支出額・収入額については、平成１１年９月３０日指第６８号「医療施設運営費等補助金（救命救急センター運営事業）に係る事務処理について」（指導課長通知）により算出すること。</t>
    <rPh sb="2" eb="4">
      <t>シシュツ</t>
    </rPh>
    <rPh sb="6" eb="8">
      <t>シュウニュウ</t>
    </rPh>
    <rPh sb="15" eb="17">
      <t>ヘイセイ</t>
    </rPh>
    <rPh sb="19" eb="20">
      <t>ネン</t>
    </rPh>
    <rPh sb="21" eb="22">
      <t>ツキ</t>
    </rPh>
    <rPh sb="24" eb="25">
      <t>ニチ</t>
    </rPh>
    <rPh sb="25" eb="26">
      <t>ユビ</t>
    </rPh>
    <rPh sb="26" eb="27">
      <t>ダイ</t>
    </rPh>
    <rPh sb="29" eb="30">
      <t>ゴウ</t>
    </rPh>
    <rPh sb="31" eb="33">
      <t>イリョウ</t>
    </rPh>
    <rPh sb="33" eb="35">
      <t>シセツ</t>
    </rPh>
    <rPh sb="35" eb="38">
      <t>ウンエイヒ</t>
    </rPh>
    <rPh sb="38" eb="39">
      <t>トウ</t>
    </rPh>
    <rPh sb="39" eb="42">
      <t>ホジョキン</t>
    </rPh>
    <rPh sb="43" eb="45">
      <t>キュウメイ</t>
    </rPh>
    <rPh sb="45" eb="47">
      <t>キュウキュウ</t>
    </rPh>
    <rPh sb="51" eb="53">
      <t>ウンエイ</t>
    </rPh>
    <rPh sb="53" eb="55">
      <t>ジギョウ</t>
    </rPh>
    <rPh sb="57" eb="58">
      <t>カカ</t>
    </rPh>
    <rPh sb="59" eb="61">
      <t>ジム</t>
    </rPh>
    <rPh sb="61" eb="63">
      <t>ショリ</t>
    </rPh>
    <rPh sb="69" eb="71">
      <t>シドウ</t>
    </rPh>
    <rPh sb="71" eb="73">
      <t>カチョウ</t>
    </rPh>
    <rPh sb="73" eb="75">
      <t>ツウチ</t>
    </rPh>
    <rPh sb="79" eb="81">
      <t>サンシュツ</t>
    </rPh>
    <phoneticPr fontId="1"/>
  </si>
  <si>
    <t>１．当該年度の支出額を記入すること</t>
    <rPh sb="2" eb="4">
      <t>トウガイ</t>
    </rPh>
    <rPh sb="4" eb="6">
      <t>ネンド</t>
    </rPh>
    <rPh sb="7" eb="9">
      <t>シシュツ</t>
    </rPh>
    <rPh sb="9" eb="10">
      <t>ガク</t>
    </rPh>
    <rPh sb="11" eb="13">
      <t>キニュウ</t>
    </rPh>
    <phoneticPr fontId="1"/>
  </si>
  <si>
    <t>病院職員
総数（人）</t>
    <rPh sb="0" eb="2">
      <t>ビョウイン</t>
    </rPh>
    <rPh sb="2" eb="4">
      <t>ショクイン</t>
    </rPh>
    <rPh sb="5" eb="7">
      <t>ソウスウ</t>
    </rPh>
    <rPh sb="8" eb="9">
      <t>ニン</t>
    </rPh>
    <phoneticPr fontId="1"/>
  </si>
  <si>
    <t>総事業費（対象外経費を含む）</t>
    <rPh sb="0" eb="4">
      <t>ソウジギョウヒ</t>
    </rPh>
    <rPh sb="5" eb="8">
      <t>タイショウガイ</t>
    </rPh>
    <rPh sb="8" eb="10">
      <t>ケイヒ</t>
    </rPh>
    <rPh sb="11" eb="12">
      <t>フク</t>
    </rPh>
    <phoneticPr fontId="1"/>
  </si>
  <si>
    <t>対 象 経 費 合 計</t>
    <rPh sb="0" eb="1">
      <t>タイ</t>
    </rPh>
    <rPh sb="2" eb="3">
      <t>ゾウ</t>
    </rPh>
    <rPh sb="4" eb="5">
      <t>ヘ</t>
    </rPh>
    <rPh sb="6" eb="7">
      <t>ヒ</t>
    </rPh>
    <rPh sb="8" eb="9">
      <t>ゴウ</t>
    </rPh>
    <rPh sb="10" eb="11">
      <t>ケイ</t>
    </rPh>
    <phoneticPr fontId="1"/>
  </si>
  <si>
    <t>給与費</t>
  </si>
  <si>
    <t>　職員基本給</t>
  </si>
  <si>
    <t>　職員諸手当</t>
  </si>
  <si>
    <t>　非常勤職員手当</t>
  </si>
  <si>
    <t>　社会保険料</t>
  </si>
  <si>
    <t>旅費</t>
  </si>
  <si>
    <t>備品費(図書)</t>
  </si>
  <si>
    <t>消耗品費</t>
  </si>
  <si>
    <t>材料費</t>
  </si>
  <si>
    <t>　医薬品費</t>
  </si>
  <si>
    <t>　診療材料費</t>
  </si>
  <si>
    <t>　医療消耗器具備品費</t>
  </si>
  <si>
    <t>　給食材料費</t>
  </si>
  <si>
    <t>被服費</t>
  </si>
  <si>
    <t>印刷製本費</t>
  </si>
  <si>
    <t>通信運搬費</t>
  </si>
  <si>
    <t>光熱水料</t>
  </si>
  <si>
    <t>損料及び借料</t>
  </si>
  <si>
    <t>会議費</t>
  </si>
  <si>
    <t>保険料</t>
  </si>
  <si>
    <t>雑役務費</t>
  </si>
  <si>
    <t>燃料費</t>
  </si>
  <si>
    <t>委託費</t>
  </si>
  <si>
    <t>租税公課</t>
  </si>
  <si>
    <t>　自動車税</t>
  </si>
  <si>
    <t>　自動車重量税</t>
  </si>
  <si>
    <t>研究研修費</t>
  </si>
  <si>
    <t>減価償却費</t>
  </si>
  <si>
    <t>資産減耗費</t>
  </si>
  <si>
    <t>病床数（救命救急センター）</t>
    <rPh sb="0" eb="3">
      <t>ビョウショウスウ</t>
    </rPh>
    <phoneticPr fontId="1"/>
  </si>
  <si>
    <t>※内訳省略</t>
    <rPh sb="1" eb="3">
      <t>ウチワケ</t>
    </rPh>
    <rPh sb="3" eb="5">
      <t>ショウリャク</t>
    </rPh>
    <phoneticPr fontId="1"/>
  </si>
  <si>
    <t>救命救急センター基準額算出根拠</t>
    <rPh sb="0" eb="2">
      <t>キュウメイ</t>
    </rPh>
    <rPh sb="2" eb="4">
      <t>キュウキュウ</t>
    </rPh>
    <rPh sb="8" eb="10">
      <t>キジュン</t>
    </rPh>
    <rPh sb="10" eb="11">
      <t>ガク</t>
    </rPh>
    <rPh sb="11" eb="13">
      <t>サンシュツ</t>
    </rPh>
    <rPh sb="13" eb="15">
      <t>コンキョ</t>
    </rPh>
    <phoneticPr fontId="11"/>
  </si>
  <si>
    <t>30床以上</t>
    <rPh sb="2" eb="3">
      <t>ユカ</t>
    </rPh>
    <rPh sb="3" eb="5">
      <t>イジョウ</t>
    </rPh>
    <phoneticPr fontId="12"/>
  </si>
  <si>
    <t>30床未満分</t>
    <rPh sb="2" eb="3">
      <t>ユカ</t>
    </rPh>
    <rPh sb="3" eb="5">
      <t>ミマン</t>
    </rPh>
    <rPh sb="5" eb="6">
      <t>ブン</t>
    </rPh>
    <phoneticPr fontId="12"/>
  </si>
  <si>
    <t>20床</t>
    <rPh sb="2" eb="3">
      <t>ユカ</t>
    </rPh>
    <phoneticPr fontId="12"/>
  </si>
  <si>
    <t>20床未満分</t>
    <rPh sb="2" eb="3">
      <t>ユカ</t>
    </rPh>
    <rPh sb="3" eb="5">
      <t>ミマン</t>
    </rPh>
    <rPh sb="5" eb="6">
      <t>ブン</t>
    </rPh>
    <phoneticPr fontId="12"/>
  </si>
  <si>
    <t>10床
（地域救命）</t>
    <rPh sb="2" eb="3">
      <t>ユカ</t>
    </rPh>
    <rPh sb="5" eb="7">
      <t>チイキ</t>
    </rPh>
    <rPh sb="7" eb="9">
      <t>キュウメイ</t>
    </rPh>
    <phoneticPr fontId="10"/>
  </si>
  <si>
    <t>11床～19床
（地域救命）</t>
    <rPh sb="2" eb="3">
      <t>ユカ</t>
    </rPh>
    <rPh sb="6" eb="7">
      <t>ユカ</t>
    </rPh>
    <rPh sb="9" eb="11">
      <t>チイキ</t>
    </rPh>
    <rPh sb="11" eb="13">
      <t>キュウメイ</t>
    </rPh>
    <phoneticPr fontId="10"/>
  </si>
  <si>
    <t>施設名</t>
    <rPh sb="0" eb="2">
      <t>シセツ</t>
    </rPh>
    <rPh sb="2" eb="3">
      <t>メイ</t>
    </rPh>
    <phoneticPr fontId="11"/>
  </si>
  <si>
    <t>種別</t>
    <rPh sb="0" eb="2">
      <t>シュベツ</t>
    </rPh>
    <phoneticPr fontId="11"/>
  </si>
  <si>
    <t>病床数</t>
    <rPh sb="0" eb="3">
      <t>ビョウショウスウ</t>
    </rPh>
    <phoneticPr fontId="11"/>
  </si>
  <si>
    <t>運営
月数</t>
    <rPh sb="0" eb="2">
      <t>ウンエイ</t>
    </rPh>
    <rPh sb="3" eb="5">
      <t>ゲッスウ</t>
    </rPh>
    <phoneticPr fontId="11"/>
  </si>
  <si>
    <t>ドクターカー
（月数）</t>
    <phoneticPr fontId="11"/>
  </si>
  <si>
    <t>心臓病
（月数）</t>
    <rPh sb="0" eb="3">
      <t>シンゾウビョウ</t>
    </rPh>
    <phoneticPr fontId="12"/>
  </si>
  <si>
    <t>脳卒中
（月数）</t>
    <rPh sb="0" eb="3">
      <t>ノウソッチュウ</t>
    </rPh>
    <phoneticPr fontId="12"/>
  </si>
  <si>
    <t>小児救急
（月数）</t>
    <rPh sb="0" eb="2">
      <t>ショウニ</t>
    </rPh>
    <rPh sb="2" eb="4">
      <t>キュウキュウ</t>
    </rPh>
    <phoneticPr fontId="12"/>
  </si>
  <si>
    <t>重傷外傷
（月数）</t>
    <rPh sb="0" eb="2">
      <t>ジュウショウ</t>
    </rPh>
    <rPh sb="2" eb="4">
      <t>ガイショウ</t>
    </rPh>
    <phoneticPr fontId="12"/>
  </si>
  <si>
    <t>黒字の場合</t>
    <rPh sb="0" eb="2">
      <t>クロジ</t>
    </rPh>
    <rPh sb="3" eb="5">
      <t>バアイ</t>
    </rPh>
    <phoneticPr fontId="11"/>
  </si>
  <si>
    <t>救命救急センター</t>
  </si>
  <si>
    <r>
      <rPr>
        <b/>
        <sz val="11"/>
        <color rgb="FFFF0000"/>
        <rFont val="ＭＳ Ｐゴシック"/>
        <family val="3"/>
        <charset val="128"/>
      </rPr>
      <t>赤字</t>
    </r>
    <r>
      <rPr>
        <sz val="11"/>
        <rFont val="ＭＳ Ｐゴシック"/>
        <family val="3"/>
        <charset val="128"/>
      </rPr>
      <t>の場合</t>
    </r>
    <rPh sb="0" eb="2">
      <t>アカジ</t>
    </rPh>
    <rPh sb="3" eb="5">
      <t>バアイ</t>
    </rPh>
    <phoneticPr fontId="11"/>
  </si>
  <si>
    <t>地域救命救急センター</t>
  </si>
  <si>
    <t>（記載例１）</t>
    <rPh sb="1" eb="4">
      <t>キサイレイ</t>
    </rPh>
    <phoneticPr fontId="1"/>
  </si>
  <si>
    <t>（記載例２）</t>
    <rPh sb="1" eb="4">
      <t>キサイレイ</t>
    </rPh>
    <phoneticPr fontId="1"/>
  </si>
  <si>
    <r>
      <t>未収金</t>
    </r>
    <r>
      <rPr>
        <sz val="10"/>
        <color theme="1"/>
        <rFont val="ＭＳ Ｐゴシック"/>
        <family val="3"/>
        <charset val="128"/>
        <scheme val="minor"/>
      </rPr>
      <t xml:space="preserve">（円）
</t>
    </r>
    <r>
      <rPr>
        <u/>
        <sz val="10"/>
        <color theme="1"/>
        <rFont val="ＭＳ Ｐゴシック"/>
        <family val="3"/>
        <charset val="128"/>
        <scheme val="minor"/>
      </rPr>
      <t>※20万円を超過した加算分のみ</t>
    </r>
    <rPh sb="0" eb="3">
      <t>ミシュウキン</t>
    </rPh>
    <rPh sb="4" eb="5">
      <t>エン</t>
    </rPh>
    <phoneticPr fontId="12"/>
  </si>
  <si>
    <t>当期純利益（損失）</t>
    <rPh sb="0" eb="2">
      <t>トウキ</t>
    </rPh>
    <rPh sb="2" eb="5">
      <t>ジュンリエキ</t>
    </rPh>
    <rPh sb="6" eb="8">
      <t>ソンシツ</t>
    </rPh>
    <phoneticPr fontId="1"/>
  </si>
  <si>
    <t>　当期純利益（損失）のうち、救命救急センター運営事業の補助額</t>
    <rPh sb="1" eb="3">
      <t>トウキ</t>
    </rPh>
    <rPh sb="3" eb="6">
      <t>ジュンリエキ</t>
    </rPh>
    <rPh sb="7" eb="9">
      <t>ソンシツ</t>
    </rPh>
    <rPh sb="14" eb="16">
      <t>キュウメイ</t>
    </rPh>
    <rPh sb="16" eb="18">
      <t>キュウキュウ</t>
    </rPh>
    <rPh sb="22" eb="24">
      <t>ウンエイ</t>
    </rPh>
    <rPh sb="24" eb="26">
      <t>ジギョウ</t>
    </rPh>
    <rPh sb="27" eb="29">
      <t>ホジョ</t>
    </rPh>
    <rPh sb="29" eb="30">
      <t>ガク</t>
    </rPh>
    <phoneticPr fontId="1"/>
  </si>
  <si>
    <t>ドクターカー</t>
  </si>
  <si>
    <t>（記載例３）</t>
    <rPh sb="1" eb="4">
      <t>キサイレイ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</si>
</sst>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General&quot;床&quot;"/>
    <numFmt numFmtId="178" formatCode="General&quot;回&quot;"/>
    <numFmt numFmtId="179" formatCode="#,##0;&quot;△ &quot;#,##0"/>
    <numFmt numFmtId="180" formatCode="General&quot;月&quot;"/>
    <numFmt numFmtId="181" formatCode="General&quot;円&quot;"/>
  </numFmts>
  <fonts count="1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trike/>
      <sz val="12"/>
      <color rgb="FFFF0000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0"/>
      <color indexed="81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u/>
      <sz val="10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0" fillId="0" borderId="0"/>
    <xf numFmtId="38" fontId="10" fillId="0" borderId="0" applyFont="0" applyFill="0" applyBorder="0" applyAlignment="0" applyProtection="0">
      <alignment vertical="center"/>
    </xf>
  </cellStyleXfs>
  <cellXfs count="17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right" vertical="center" shrinkToFit="1"/>
    </xf>
    <xf numFmtId="177" fontId="2" fillId="2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right" vertical="center" shrinkToFit="1"/>
    </xf>
    <xf numFmtId="177" fontId="2" fillId="2" borderId="15" xfId="0" applyNumberFormat="1" applyFont="1" applyFill="1" applyBorder="1" applyAlignment="1">
      <alignment horizontal="right" vertical="center"/>
    </xf>
    <xf numFmtId="0" fontId="2" fillId="0" borderId="6" xfId="0" applyFont="1" applyBorder="1" applyAlignment="1">
      <alignment horizontal="right" vertical="center" shrinkToFit="1"/>
    </xf>
    <xf numFmtId="177" fontId="2" fillId="2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 shrinkToFit="1"/>
    </xf>
    <xf numFmtId="177" fontId="2" fillId="2" borderId="10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2" fillId="2" borderId="11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vertical="center" wrapText="1"/>
    </xf>
    <xf numFmtId="0" fontId="2" fillId="0" borderId="6" xfId="0" applyFont="1" applyBorder="1" applyAlignment="1">
      <alignment horizontal="left" vertical="center" indent="1"/>
    </xf>
    <xf numFmtId="176" fontId="2" fillId="0" borderId="5" xfId="0" applyNumberFormat="1" applyFont="1" applyBorder="1" applyAlignment="1">
      <alignment vertical="center"/>
    </xf>
    <xf numFmtId="176" fontId="2" fillId="0" borderId="11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6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center" vertical="center"/>
    </xf>
    <xf numFmtId="176" fontId="2" fillId="0" borderId="14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80" fontId="2" fillId="2" borderId="11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180" fontId="2" fillId="2" borderId="14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180" fontId="2" fillId="2" borderId="5" xfId="0" applyNumberFormat="1" applyFont="1" applyFill="1" applyBorder="1" applyAlignment="1">
      <alignment vertical="center"/>
    </xf>
    <xf numFmtId="181" fontId="2" fillId="0" borderId="5" xfId="0" applyNumberFormat="1" applyFont="1" applyFill="1" applyBorder="1" applyAlignment="1">
      <alignment vertical="center"/>
    </xf>
    <xf numFmtId="0" fontId="2" fillId="0" borderId="7" xfId="0" applyFont="1" applyBorder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Fill="1" applyBorder="1" applyAlignment="1">
      <alignment horizontal="right" vertical="center" shrinkToFit="1"/>
    </xf>
    <xf numFmtId="0" fontId="2" fillId="0" borderId="7" xfId="0" applyFont="1" applyBorder="1" applyAlignment="1">
      <alignment horizontal="centerContinuous" vertical="center" wrapText="1"/>
    </xf>
    <xf numFmtId="0" fontId="2" fillId="0" borderId="8" xfId="0" applyFont="1" applyBorder="1" applyAlignment="1">
      <alignment horizontal="centerContinuous" vertical="center"/>
    </xf>
    <xf numFmtId="0" fontId="2" fillId="0" borderId="9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0" xfId="0" applyFont="1" applyBorder="1" applyAlignment="1">
      <alignment horizontal="right" vertical="center" wrapText="1"/>
    </xf>
    <xf numFmtId="0" fontId="2" fillId="2" borderId="14" xfId="0" applyFont="1" applyFill="1" applyBorder="1" applyAlignment="1">
      <alignment horizontal="center" vertical="center" wrapText="1"/>
    </xf>
    <xf numFmtId="57" fontId="2" fillId="2" borderId="13" xfId="0" applyNumberFormat="1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/>
    </xf>
    <xf numFmtId="57" fontId="2" fillId="2" borderId="12" xfId="0" applyNumberFormat="1" applyFont="1" applyFill="1" applyBorder="1" applyAlignment="1">
      <alignment horizontal="center" vertical="center" shrinkToFit="1"/>
    </xf>
    <xf numFmtId="178" fontId="2" fillId="2" borderId="14" xfId="0" applyNumberFormat="1" applyFont="1" applyFill="1" applyBorder="1" applyAlignment="1">
      <alignment vertical="center"/>
    </xf>
    <xf numFmtId="179" fontId="2" fillId="2" borderId="12" xfId="0" applyNumberFormat="1" applyFont="1" applyFill="1" applyBorder="1" applyAlignment="1">
      <alignment vertical="center" shrinkToFit="1"/>
    </xf>
    <xf numFmtId="179" fontId="2" fillId="2" borderId="14" xfId="0" applyNumberFormat="1" applyFont="1" applyFill="1" applyBorder="1" applyAlignment="1">
      <alignment vertical="center" shrinkToFit="1"/>
    </xf>
    <xf numFmtId="179" fontId="2" fillId="0" borderId="14" xfId="0" applyNumberFormat="1" applyFont="1" applyFill="1" applyBorder="1" applyAlignment="1">
      <alignment vertical="center" shrinkToFit="1"/>
    </xf>
    <xf numFmtId="57" fontId="2" fillId="2" borderId="7" xfId="0" applyNumberFormat="1" applyFont="1" applyFill="1" applyBorder="1" applyAlignment="1">
      <alignment horizontal="center" vertical="center" shrinkToFit="1"/>
    </xf>
    <xf numFmtId="57" fontId="2" fillId="2" borderId="9" xfId="0" applyNumberFormat="1" applyFont="1" applyFill="1" applyBorder="1" applyAlignment="1">
      <alignment horizontal="center" vertical="center" shrinkToFit="1"/>
    </xf>
    <xf numFmtId="178" fontId="2" fillId="2" borderId="5" xfId="0" applyNumberFormat="1" applyFont="1" applyFill="1" applyBorder="1" applyAlignment="1">
      <alignment vertical="center"/>
    </xf>
    <xf numFmtId="179" fontId="2" fillId="2" borderId="9" xfId="0" applyNumberFormat="1" applyFont="1" applyFill="1" applyBorder="1" applyAlignment="1">
      <alignment vertical="center" shrinkToFit="1"/>
    </xf>
    <xf numFmtId="179" fontId="2" fillId="2" borderId="5" xfId="0" applyNumberFormat="1" applyFont="1" applyFill="1" applyBorder="1" applyAlignment="1">
      <alignment vertical="center" shrinkToFit="1"/>
    </xf>
    <xf numFmtId="179" fontId="2" fillId="0" borderId="5" xfId="0" applyNumberFormat="1" applyFont="1" applyFill="1" applyBorder="1" applyAlignment="1">
      <alignment vertical="center" shrinkToFit="1"/>
    </xf>
    <xf numFmtId="0" fontId="2" fillId="0" borderId="9" xfId="0" applyFont="1" applyBorder="1">
      <alignment vertical="center"/>
    </xf>
    <xf numFmtId="0" fontId="2" fillId="0" borderId="5" xfId="0" applyFont="1" applyBorder="1">
      <alignment vertical="center"/>
    </xf>
    <xf numFmtId="179" fontId="2" fillId="0" borderId="9" xfId="0" applyNumberFormat="1" applyFont="1" applyBorder="1" applyAlignment="1">
      <alignment vertical="center" shrinkToFit="1"/>
    </xf>
    <xf numFmtId="179" fontId="2" fillId="0" borderId="5" xfId="0" applyNumberFormat="1" applyFont="1" applyBorder="1" applyAlignment="1">
      <alignment vertical="center" shrinkToFi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9" xfId="0" applyFont="1" applyBorder="1" applyAlignment="1">
      <alignment horizontal="center" vertical="center"/>
    </xf>
    <xf numFmtId="176" fontId="2" fillId="2" borderId="5" xfId="0" applyNumberFormat="1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177" fontId="2" fillId="0" borderId="14" xfId="0" applyNumberFormat="1" applyFont="1" applyFill="1" applyBorder="1" applyAlignment="1">
      <alignment horizontal="right" vertical="center"/>
    </xf>
    <xf numFmtId="176" fontId="2" fillId="0" borderId="11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 wrapText="1"/>
    </xf>
    <xf numFmtId="0" fontId="9" fillId="0" borderId="9" xfId="0" applyFont="1" applyBorder="1" applyAlignment="1">
      <alignment vertical="center"/>
    </xf>
    <xf numFmtId="0" fontId="10" fillId="0" borderId="0" xfId="2" applyAlignment="1">
      <alignment vertical="center"/>
    </xf>
    <xf numFmtId="38" fontId="0" fillId="0" borderId="0" xfId="3" applyFont="1" applyAlignment="1">
      <alignment vertical="center"/>
    </xf>
    <xf numFmtId="38" fontId="0" fillId="0" borderId="0" xfId="3" applyFont="1" applyFill="1" applyAlignment="1">
      <alignment vertical="center"/>
    </xf>
    <xf numFmtId="0" fontId="10" fillId="0" borderId="0" xfId="2" applyFill="1" applyAlignment="1">
      <alignment vertical="center"/>
    </xf>
    <xf numFmtId="38" fontId="0" fillId="0" borderId="0" xfId="3" applyFont="1" applyFill="1" applyAlignment="1">
      <alignment horizontal="center" vertical="center"/>
    </xf>
    <xf numFmtId="38" fontId="13" fillId="0" borderId="0" xfId="3" applyFont="1" applyFill="1" applyAlignment="1">
      <alignment horizontal="center" vertical="center" wrapText="1"/>
    </xf>
    <xf numFmtId="38" fontId="14" fillId="0" borderId="0" xfId="3" applyFont="1" applyFill="1" applyAlignment="1">
      <alignment horizontal="center" vertical="center" wrapText="1"/>
    </xf>
    <xf numFmtId="0" fontId="10" fillId="0" borderId="0" xfId="2" applyFill="1" applyAlignment="1">
      <alignment horizontal="right" vertical="center"/>
    </xf>
    <xf numFmtId="0" fontId="10" fillId="0" borderId="5" xfId="2" applyBorder="1" applyAlignment="1">
      <alignment horizontal="center" vertical="center"/>
    </xf>
    <xf numFmtId="0" fontId="10" fillId="0" borderId="5" xfId="2" applyBorder="1" applyAlignment="1">
      <alignment vertical="center"/>
    </xf>
    <xf numFmtId="38" fontId="0" fillId="0" borderId="5" xfId="3" applyFont="1" applyFill="1" applyBorder="1" applyAlignment="1">
      <alignment vertical="center"/>
    </xf>
    <xf numFmtId="38" fontId="0" fillId="0" borderId="5" xfId="3" applyFont="1" applyBorder="1" applyAlignment="1">
      <alignment vertical="center"/>
    </xf>
    <xf numFmtId="0" fontId="10" fillId="0" borderId="5" xfId="2" applyFill="1" applyBorder="1" applyAlignment="1">
      <alignment vertical="center"/>
    </xf>
    <xf numFmtId="38" fontId="0" fillId="3" borderId="5" xfId="3" applyFont="1" applyFill="1" applyBorder="1" applyAlignment="1">
      <alignment vertical="center"/>
    </xf>
    <xf numFmtId="0" fontId="10" fillId="4" borderId="5" xfId="2" applyFill="1" applyBorder="1" applyAlignment="1">
      <alignment vertical="center"/>
    </xf>
    <xf numFmtId="38" fontId="0" fillId="4" borderId="5" xfId="3" applyFont="1" applyFill="1" applyBorder="1" applyAlignment="1">
      <alignment vertical="center"/>
    </xf>
    <xf numFmtId="38" fontId="0" fillId="5" borderId="5" xfId="3" applyFont="1" applyFill="1" applyBorder="1" applyAlignment="1">
      <alignment vertical="center" wrapText="1"/>
    </xf>
    <xf numFmtId="0" fontId="10" fillId="5" borderId="5" xfId="2" applyFill="1" applyBorder="1" applyAlignment="1">
      <alignment vertical="center" wrapText="1"/>
    </xf>
    <xf numFmtId="0" fontId="10" fillId="5" borderId="5" xfId="2" applyFill="1" applyBorder="1" applyAlignment="1">
      <alignment vertical="center"/>
    </xf>
    <xf numFmtId="0" fontId="2" fillId="0" borderId="5" xfId="0" applyFont="1" applyBorder="1" applyAlignment="1">
      <alignment vertical="center"/>
    </xf>
    <xf numFmtId="38" fontId="0" fillId="0" borderId="5" xfId="3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0" borderId="5" xfId="0" applyFont="1" applyBorder="1" applyAlignment="1">
      <alignment vertical="center" shrinkToFit="1"/>
    </xf>
    <xf numFmtId="0" fontId="2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justifyLastLine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177" fontId="2" fillId="2" borderId="0" xfId="0" applyNumberFormat="1" applyFont="1" applyFill="1" applyBorder="1" applyAlignment="1">
      <alignment horizontal="right" vertical="center"/>
    </xf>
    <xf numFmtId="177" fontId="2" fillId="2" borderId="10" xfId="0" applyNumberFormat="1" applyFont="1" applyFill="1" applyBorder="1" applyAlignment="1">
      <alignment horizontal="right" vertical="center"/>
    </xf>
    <xf numFmtId="0" fontId="2" fillId="0" borderId="13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distributed" vertical="center" justifyLastLine="1"/>
    </xf>
    <xf numFmtId="38" fontId="2" fillId="2" borderId="7" xfId="1" applyFont="1" applyFill="1" applyBorder="1" applyAlignment="1">
      <alignment vertical="center"/>
    </xf>
    <xf numFmtId="38" fontId="2" fillId="2" borderId="9" xfId="1" applyFont="1" applyFill="1" applyBorder="1" applyAlignment="1">
      <alignment vertical="center"/>
    </xf>
    <xf numFmtId="38" fontId="2" fillId="2" borderId="18" xfId="1" applyFont="1" applyFill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0" borderId="13" xfId="1" applyFont="1" applyFill="1" applyBorder="1" applyAlignment="1">
      <alignment vertical="center"/>
    </xf>
    <xf numFmtId="38" fontId="2" fillId="0" borderId="12" xfId="1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</cellXfs>
  <cellStyles count="4">
    <cellStyle name="桁区切り" xfId="1" builtinId="6"/>
    <cellStyle name="桁区切り 4" xfId="3" xr:uid="{00000000-0005-0000-0000-000001000000}"/>
    <cellStyle name="標準" xfId="0" builtinId="0"/>
    <cellStyle name="標準 8" xfId="2" xr:uid="{00000000-0005-0000-0000-000003000000}"/>
  </cellStyles>
  <dxfs count="0"/>
  <tableStyles count="0" defaultTableStyle="TableStyleMedium9" defaultPivotStyle="PivotStyleLight16"/>
  <colors>
    <mruColors>
      <color rgb="FFCC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5"/>
  <sheetViews>
    <sheetView view="pageBreakPreview" zoomScaleNormal="100" zoomScaleSheetLayoutView="100" workbookViewId="0">
      <pane ySplit="1" topLeftCell="A14" activePane="bottomLeft" state="frozen"/>
      <selection pane="bottomLeft" activeCell="G50" sqref="G50"/>
    </sheetView>
  </sheetViews>
  <sheetFormatPr defaultRowHeight="14.25"/>
  <cols>
    <col min="1" max="3" width="3.75" style="1" customWidth="1"/>
    <col min="4" max="4" width="20.625" style="1" customWidth="1"/>
    <col min="5" max="5" width="11.25" style="1" customWidth="1"/>
    <col min="6" max="6" width="12.375" style="1" customWidth="1"/>
    <col min="7" max="8" width="10.625" style="1" customWidth="1"/>
    <col min="9" max="9" width="10.5" style="1" customWidth="1"/>
    <col min="10" max="10" width="10.625" style="1" customWidth="1"/>
    <col min="11" max="16384" width="9" style="1"/>
  </cols>
  <sheetData>
    <row r="1" spans="1:10">
      <c r="A1" s="1" t="s">
        <v>72</v>
      </c>
    </row>
    <row r="2" spans="1:10">
      <c r="A2" s="2" t="s">
        <v>79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>
      <c r="H4" s="4" t="s">
        <v>30</v>
      </c>
      <c r="I4" s="142"/>
      <c r="J4" s="142"/>
    </row>
    <row r="5" spans="1:10">
      <c r="A5" s="1" t="s">
        <v>0</v>
      </c>
    </row>
    <row r="6" spans="1:10">
      <c r="A6" s="148" t="s">
        <v>75</v>
      </c>
      <c r="B6" s="148"/>
      <c r="C6" s="148"/>
      <c r="D6" s="148"/>
      <c r="E6" s="143"/>
      <c r="F6" s="143"/>
      <c r="G6" s="143"/>
      <c r="H6" s="143"/>
      <c r="I6" s="143"/>
      <c r="J6" s="143"/>
    </row>
    <row r="7" spans="1:10">
      <c r="A7" s="148" t="s">
        <v>1</v>
      </c>
      <c r="B7" s="148"/>
      <c r="C7" s="148"/>
      <c r="D7" s="148"/>
      <c r="E7" s="143"/>
      <c r="F7" s="143"/>
      <c r="G7" s="143"/>
      <c r="H7" s="143"/>
      <c r="I7" s="143"/>
      <c r="J7" s="143"/>
    </row>
    <row r="8" spans="1:10">
      <c r="A8" s="148" t="s">
        <v>2</v>
      </c>
      <c r="B8" s="148"/>
      <c r="C8" s="148"/>
      <c r="D8" s="148"/>
      <c r="E8" s="143"/>
      <c r="F8" s="143"/>
      <c r="G8" s="143"/>
      <c r="H8" s="143"/>
      <c r="I8" s="143"/>
      <c r="J8" s="143"/>
    </row>
    <row r="9" spans="1:10">
      <c r="A9" s="148" t="s">
        <v>95</v>
      </c>
      <c r="B9" s="148"/>
      <c r="C9" s="148"/>
      <c r="D9" s="148"/>
      <c r="E9" s="128" t="s">
        <v>76</v>
      </c>
      <c r="F9" s="129"/>
      <c r="G9" s="129"/>
      <c r="H9" s="129"/>
      <c r="I9" s="129"/>
      <c r="J9" s="130"/>
    </row>
    <row r="10" spans="1:10">
      <c r="A10" s="148" t="s">
        <v>29</v>
      </c>
      <c r="B10" s="148"/>
      <c r="C10" s="148"/>
      <c r="D10" s="148"/>
      <c r="E10" s="151" t="s">
        <v>34</v>
      </c>
      <c r="F10" s="152"/>
      <c r="G10" s="160" t="s">
        <v>35</v>
      </c>
      <c r="H10" s="151"/>
      <c r="I10" s="151"/>
      <c r="J10" s="152"/>
    </row>
    <row r="11" spans="1:10">
      <c r="A11" s="148"/>
      <c r="B11" s="148"/>
      <c r="C11" s="148"/>
      <c r="D11" s="148"/>
      <c r="E11" s="158"/>
      <c r="F11" s="159"/>
      <c r="G11" s="5" t="s">
        <v>37</v>
      </c>
      <c r="H11" s="6"/>
      <c r="I11" s="7" t="s">
        <v>36</v>
      </c>
      <c r="J11" s="8"/>
    </row>
    <row r="12" spans="1:10">
      <c r="A12" s="148"/>
      <c r="B12" s="148"/>
      <c r="C12" s="148"/>
      <c r="D12" s="148"/>
      <c r="E12" s="158"/>
      <c r="F12" s="159"/>
      <c r="G12" s="9" t="s">
        <v>38</v>
      </c>
      <c r="H12" s="10"/>
      <c r="I12" s="11" t="s">
        <v>39</v>
      </c>
      <c r="J12" s="12"/>
    </row>
    <row r="13" spans="1:10">
      <c r="A13" s="161" t="s">
        <v>3</v>
      </c>
      <c r="B13" s="161"/>
      <c r="C13" s="161"/>
      <c r="D13" s="161"/>
      <c r="E13" s="126"/>
      <c r="F13" s="126"/>
      <c r="G13" s="127"/>
      <c r="H13" s="127"/>
      <c r="I13" s="127"/>
      <c r="J13" s="127"/>
    </row>
    <row r="14" spans="1:10">
      <c r="A14" s="161" t="s">
        <v>31</v>
      </c>
      <c r="B14" s="161"/>
      <c r="C14" s="161"/>
      <c r="D14" s="161"/>
      <c r="E14" s="126"/>
      <c r="F14" s="126"/>
      <c r="G14" s="13" t="s">
        <v>32</v>
      </c>
      <c r="H14" s="128" t="s">
        <v>76</v>
      </c>
      <c r="I14" s="129"/>
      <c r="J14" s="130"/>
    </row>
    <row r="15" spans="1:10">
      <c r="A15" s="161" t="s">
        <v>33</v>
      </c>
      <c r="B15" s="161"/>
      <c r="C15" s="161"/>
      <c r="D15" s="161"/>
      <c r="E15" s="126"/>
      <c r="F15" s="126"/>
      <c r="G15" s="131"/>
      <c r="H15" s="131"/>
      <c r="I15" s="127"/>
      <c r="J15" s="127"/>
    </row>
    <row r="18" spans="1:10">
      <c r="A18" s="1" t="s">
        <v>4</v>
      </c>
    </row>
    <row r="19" spans="1:10" ht="25.5" customHeight="1">
      <c r="A19" s="153"/>
      <c r="B19" s="154"/>
      <c r="C19" s="154"/>
      <c r="D19" s="154"/>
      <c r="E19" s="154"/>
      <c r="F19" s="149" t="s">
        <v>108</v>
      </c>
      <c r="G19" s="134" t="s">
        <v>25</v>
      </c>
      <c r="H19" s="135"/>
      <c r="I19" s="144" t="s">
        <v>21</v>
      </c>
      <c r="J19" s="145"/>
    </row>
    <row r="20" spans="1:10">
      <c r="A20" s="155"/>
      <c r="B20" s="146"/>
      <c r="C20" s="146"/>
      <c r="D20" s="146"/>
      <c r="E20" s="146"/>
      <c r="F20" s="150"/>
      <c r="G20" s="15" t="s">
        <v>23</v>
      </c>
      <c r="H20" s="91" t="s">
        <v>24</v>
      </c>
      <c r="I20" s="146"/>
      <c r="J20" s="147"/>
    </row>
    <row r="21" spans="1:10">
      <c r="A21" s="17"/>
      <c r="B21" s="18"/>
      <c r="C21" s="18"/>
      <c r="D21" s="18"/>
      <c r="E21" s="18"/>
      <c r="F21" s="87"/>
      <c r="G21" s="87"/>
      <c r="H21" s="86"/>
      <c r="I21" s="132"/>
      <c r="J21" s="133"/>
    </row>
    <row r="22" spans="1:10">
      <c r="A22" s="156" t="s">
        <v>5</v>
      </c>
      <c r="B22" s="157"/>
      <c r="C22" s="157"/>
      <c r="D22" s="157"/>
      <c r="E22" s="157"/>
      <c r="F22" s="88"/>
      <c r="G22" s="88"/>
      <c r="H22" s="89"/>
      <c r="I22" s="132"/>
      <c r="J22" s="133"/>
    </row>
    <row r="23" spans="1:10">
      <c r="A23" s="21"/>
      <c r="B23" s="22" t="s">
        <v>6</v>
      </c>
      <c r="C23" s="22"/>
      <c r="D23" s="22"/>
      <c r="E23" s="22"/>
      <c r="F23" s="87"/>
      <c r="G23" s="87"/>
      <c r="H23" s="86"/>
      <c r="I23" s="132"/>
      <c r="J23" s="133"/>
    </row>
    <row r="24" spans="1:10">
      <c r="A24" s="21"/>
      <c r="B24" s="22" t="s">
        <v>7</v>
      </c>
      <c r="C24" s="22"/>
      <c r="D24" s="22"/>
      <c r="E24" s="22"/>
      <c r="F24" s="88"/>
      <c r="G24" s="88"/>
      <c r="H24" s="89"/>
      <c r="I24" s="132"/>
      <c r="J24" s="133"/>
    </row>
    <row r="25" spans="1:10">
      <c r="A25" s="21"/>
      <c r="B25" s="22" t="s">
        <v>8</v>
      </c>
      <c r="C25" s="22"/>
      <c r="D25" s="22"/>
      <c r="E25" s="22"/>
      <c r="F25" s="88"/>
      <c r="G25" s="88"/>
      <c r="H25" s="89"/>
      <c r="I25" s="132"/>
      <c r="J25" s="133"/>
    </row>
    <row r="26" spans="1:10">
      <c r="A26" s="21"/>
      <c r="B26" s="22" t="s">
        <v>10</v>
      </c>
      <c r="C26" s="22"/>
      <c r="D26" s="22"/>
      <c r="E26" s="22"/>
      <c r="F26" s="88"/>
      <c r="G26" s="88"/>
      <c r="H26" s="89"/>
      <c r="I26" s="132"/>
      <c r="J26" s="133"/>
    </row>
    <row r="27" spans="1:10">
      <c r="A27" s="21"/>
      <c r="B27" s="22" t="s">
        <v>9</v>
      </c>
      <c r="C27" s="22"/>
      <c r="D27" s="22"/>
      <c r="E27" s="22"/>
      <c r="F27" s="88"/>
      <c r="G27" s="88"/>
      <c r="H27" s="89"/>
      <c r="I27" s="132"/>
      <c r="J27" s="133"/>
    </row>
    <row r="28" spans="1:10">
      <c r="A28" s="21"/>
      <c r="B28" s="22" t="s">
        <v>11</v>
      </c>
      <c r="C28" s="22"/>
      <c r="D28" s="22"/>
      <c r="E28" s="22"/>
      <c r="F28" s="88"/>
      <c r="G28" s="88"/>
      <c r="H28" s="89"/>
      <c r="I28" s="132"/>
      <c r="J28" s="133"/>
    </row>
    <row r="29" spans="1:10">
      <c r="A29" s="21"/>
      <c r="B29" s="22" t="s">
        <v>12</v>
      </c>
      <c r="C29" s="22"/>
      <c r="D29" s="22"/>
      <c r="E29" s="22"/>
      <c r="F29" s="88"/>
      <c r="G29" s="88"/>
      <c r="H29" s="89"/>
      <c r="I29" s="132"/>
      <c r="J29" s="133"/>
    </row>
    <row r="30" spans="1:10">
      <c r="A30" s="21"/>
      <c r="B30" s="22"/>
      <c r="C30" s="22" t="s">
        <v>6</v>
      </c>
      <c r="D30" s="22"/>
      <c r="E30" s="22"/>
      <c r="F30" s="88"/>
      <c r="G30" s="88"/>
      <c r="H30" s="89"/>
      <c r="I30" s="132"/>
      <c r="J30" s="133"/>
    </row>
    <row r="31" spans="1:10">
      <c r="A31" s="21"/>
      <c r="B31" s="22"/>
      <c r="C31" s="22" t="s">
        <v>13</v>
      </c>
      <c r="D31" s="22"/>
      <c r="E31" s="22"/>
      <c r="F31" s="88"/>
      <c r="G31" s="88"/>
      <c r="H31" s="89"/>
      <c r="I31" s="132"/>
      <c r="J31" s="133"/>
    </row>
    <row r="32" spans="1:10">
      <c r="A32" s="21"/>
      <c r="B32" s="22"/>
      <c r="C32" s="22" t="s">
        <v>14</v>
      </c>
      <c r="D32" s="22"/>
      <c r="E32" s="22"/>
      <c r="F32" s="88"/>
      <c r="G32" s="88"/>
      <c r="H32" s="89"/>
      <c r="I32" s="132"/>
      <c r="J32" s="133"/>
    </row>
    <row r="33" spans="1:10">
      <c r="A33" s="21"/>
      <c r="B33" s="22"/>
      <c r="C33" s="22"/>
      <c r="D33" s="22" t="s">
        <v>22</v>
      </c>
      <c r="E33" s="22"/>
      <c r="F33" s="88"/>
      <c r="G33" s="88"/>
      <c r="H33" s="89"/>
      <c r="I33" s="132"/>
      <c r="J33" s="133"/>
    </row>
    <row r="34" spans="1:10">
      <c r="A34" s="21"/>
      <c r="B34" s="22"/>
      <c r="C34" s="22"/>
      <c r="D34" s="22" t="s">
        <v>41</v>
      </c>
      <c r="E34" s="22"/>
      <c r="F34" s="88"/>
      <c r="G34" s="88"/>
      <c r="H34" s="89"/>
      <c r="I34" s="132"/>
      <c r="J34" s="133"/>
    </row>
    <row r="35" spans="1:10">
      <c r="A35" s="21"/>
      <c r="B35" s="22"/>
      <c r="C35" s="22"/>
      <c r="D35" s="22"/>
      <c r="E35" s="22"/>
      <c r="F35" s="87"/>
      <c r="G35" s="87"/>
      <c r="H35" s="86"/>
      <c r="I35" s="132"/>
      <c r="J35" s="133"/>
    </row>
    <row r="36" spans="1:10">
      <c r="A36" s="137" t="s">
        <v>15</v>
      </c>
      <c r="B36" s="132"/>
      <c r="C36" s="132"/>
      <c r="D36" s="132"/>
      <c r="E36" s="132"/>
      <c r="F36" s="88"/>
      <c r="G36" s="88"/>
      <c r="H36" s="89"/>
      <c r="I36" s="132"/>
      <c r="J36" s="133"/>
    </row>
    <row r="37" spans="1:10">
      <c r="A37" s="21"/>
      <c r="B37" s="22" t="s">
        <v>16</v>
      </c>
      <c r="C37" s="22"/>
      <c r="D37" s="22"/>
      <c r="E37" s="22"/>
      <c r="F37" s="88"/>
      <c r="G37" s="88"/>
      <c r="H37" s="89"/>
      <c r="I37" s="132"/>
      <c r="J37" s="133"/>
    </row>
    <row r="38" spans="1:10">
      <c r="A38" s="21"/>
      <c r="B38" s="22" t="s">
        <v>17</v>
      </c>
      <c r="C38" s="22"/>
      <c r="D38" s="22"/>
      <c r="E38" s="22"/>
      <c r="F38" s="88"/>
      <c r="G38" s="88"/>
      <c r="H38" s="89"/>
      <c r="I38" s="132"/>
      <c r="J38" s="133"/>
    </row>
    <row r="39" spans="1:10">
      <c r="A39" s="21"/>
      <c r="B39" s="22"/>
      <c r="C39" s="22"/>
      <c r="D39" s="22"/>
      <c r="E39" s="22"/>
      <c r="F39" s="87"/>
      <c r="G39" s="87"/>
      <c r="H39" s="86"/>
      <c r="I39" s="132"/>
      <c r="J39" s="133"/>
    </row>
    <row r="40" spans="1:10">
      <c r="A40" s="137" t="s">
        <v>18</v>
      </c>
      <c r="B40" s="132"/>
      <c r="C40" s="132"/>
      <c r="D40" s="132"/>
      <c r="E40" s="132"/>
      <c r="F40" s="88"/>
      <c r="G40" s="88"/>
      <c r="H40" s="89"/>
      <c r="I40" s="132"/>
      <c r="J40" s="133"/>
    </row>
    <row r="41" spans="1:10">
      <c r="A41" s="21"/>
      <c r="B41" s="22" t="s">
        <v>42</v>
      </c>
      <c r="C41" s="22"/>
      <c r="D41" s="22"/>
      <c r="E41" s="22"/>
      <c r="F41" s="88"/>
      <c r="G41" s="88"/>
      <c r="H41" s="89"/>
      <c r="I41" s="132"/>
      <c r="J41" s="133"/>
    </row>
    <row r="42" spans="1:10">
      <c r="A42" s="21"/>
      <c r="B42" s="22" t="s">
        <v>43</v>
      </c>
      <c r="C42" s="22"/>
      <c r="D42" s="22"/>
      <c r="E42" s="22"/>
      <c r="F42" s="88"/>
      <c r="G42" s="88"/>
      <c r="H42" s="89"/>
      <c r="I42" s="132"/>
      <c r="J42" s="133"/>
    </row>
    <row r="43" spans="1:10">
      <c r="A43" s="21"/>
      <c r="B43" s="22" t="s">
        <v>28</v>
      </c>
      <c r="C43" s="22"/>
      <c r="D43" s="22"/>
      <c r="E43" s="22"/>
      <c r="F43" s="88"/>
      <c r="G43" s="88"/>
      <c r="H43" s="89"/>
      <c r="I43" s="132"/>
      <c r="J43" s="133"/>
    </row>
    <row r="44" spans="1:10">
      <c r="A44" s="21"/>
      <c r="B44" s="22"/>
      <c r="C44" s="22"/>
      <c r="D44" s="22"/>
      <c r="E44" s="22"/>
      <c r="F44" s="87"/>
      <c r="G44" s="87"/>
      <c r="H44" s="86"/>
      <c r="I44" s="132"/>
      <c r="J44" s="133"/>
    </row>
    <row r="45" spans="1:10">
      <c r="A45" s="21"/>
      <c r="B45" s="22"/>
      <c r="C45" s="22"/>
      <c r="D45" s="22"/>
      <c r="E45" s="22"/>
      <c r="F45" s="87"/>
      <c r="G45" s="87"/>
      <c r="H45" s="86"/>
      <c r="I45" s="132"/>
      <c r="J45" s="133"/>
    </row>
    <row r="46" spans="1:10">
      <c r="A46" s="21" t="s">
        <v>19</v>
      </c>
      <c r="B46" s="22"/>
      <c r="C46" s="22"/>
      <c r="D46" s="22"/>
      <c r="E46" s="22"/>
      <c r="F46" s="88"/>
      <c r="G46" s="88"/>
      <c r="H46" s="89"/>
      <c r="I46" s="132"/>
      <c r="J46" s="133"/>
    </row>
    <row r="47" spans="1:10">
      <c r="A47" s="21" t="s">
        <v>20</v>
      </c>
      <c r="B47" s="22"/>
      <c r="C47" s="22"/>
      <c r="D47" s="22"/>
      <c r="E47" s="22"/>
      <c r="F47" s="88"/>
      <c r="G47" s="88"/>
      <c r="H47" s="89"/>
      <c r="I47" s="132"/>
      <c r="J47" s="133"/>
    </row>
    <row r="48" spans="1:10">
      <c r="A48" s="21"/>
      <c r="B48" s="22"/>
      <c r="C48" s="22"/>
      <c r="D48" s="22"/>
      <c r="E48" s="22"/>
      <c r="F48" s="87"/>
      <c r="G48" s="87"/>
      <c r="H48" s="86"/>
      <c r="I48" s="132"/>
      <c r="J48" s="133"/>
    </row>
    <row r="49" spans="1:10">
      <c r="A49" s="21"/>
      <c r="B49" s="22"/>
      <c r="C49" s="22"/>
      <c r="D49" s="22"/>
      <c r="E49" s="22"/>
      <c r="F49" s="87"/>
      <c r="G49" s="87"/>
      <c r="H49" s="86"/>
      <c r="I49" s="132"/>
      <c r="J49" s="133"/>
    </row>
    <row r="50" spans="1:10">
      <c r="A50" s="138" t="s">
        <v>26</v>
      </c>
      <c r="B50" s="139"/>
      <c r="C50" s="139"/>
      <c r="D50" s="139"/>
      <c r="E50" s="139"/>
      <c r="F50" s="24">
        <f>SUM(F22,F36,F40,F46,F47)</f>
        <v>0</v>
      </c>
      <c r="G50" s="24">
        <f>SUM(G22,G36,G40,G46,G47)</f>
        <v>0</v>
      </c>
      <c r="H50" s="25">
        <f>SUM(H22,H36,H40,H46,H47)</f>
        <v>0</v>
      </c>
      <c r="I50" s="140"/>
      <c r="J50" s="141"/>
    </row>
    <row r="52" spans="1:10">
      <c r="A52" s="1" t="s">
        <v>27</v>
      </c>
    </row>
    <row r="53" spans="1:10">
      <c r="A53" s="136" t="s">
        <v>40</v>
      </c>
      <c r="B53" s="136"/>
      <c r="C53" s="136"/>
      <c r="D53" s="136"/>
      <c r="E53" s="136"/>
      <c r="F53" s="136"/>
      <c r="G53" s="136"/>
      <c r="H53" s="136"/>
      <c r="I53" s="136"/>
      <c r="J53" s="136"/>
    </row>
    <row r="54" spans="1:10" ht="14.25" customHeight="1">
      <c r="A54" s="125" t="s">
        <v>62</v>
      </c>
      <c r="B54" s="125"/>
      <c r="C54" s="125"/>
      <c r="D54" s="125"/>
      <c r="E54" s="125"/>
      <c r="F54" s="125"/>
      <c r="G54" s="125"/>
      <c r="H54" s="125"/>
      <c r="I54" s="125"/>
      <c r="J54" s="125"/>
    </row>
    <row r="55" spans="1:10">
      <c r="A55" s="125"/>
      <c r="B55" s="125"/>
      <c r="C55" s="125"/>
      <c r="D55" s="125"/>
      <c r="E55" s="125"/>
      <c r="F55" s="125"/>
      <c r="G55" s="125"/>
      <c r="H55" s="125"/>
      <c r="I55" s="125"/>
      <c r="J55" s="125"/>
    </row>
  </sheetData>
  <mergeCells count="62">
    <mergeCell ref="A14:D14"/>
    <mergeCell ref="A15:D15"/>
    <mergeCell ref="I33:J33"/>
    <mergeCell ref="I34:J34"/>
    <mergeCell ref="I22:J22"/>
    <mergeCell ref="I26:J26"/>
    <mergeCell ref="I31:J31"/>
    <mergeCell ref="I27:J27"/>
    <mergeCell ref="I24:J24"/>
    <mergeCell ref="I30:J30"/>
    <mergeCell ref="I23:J23"/>
    <mergeCell ref="A9:D9"/>
    <mergeCell ref="A8:D8"/>
    <mergeCell ref="A6:D6"/>
    <mergeCell ref="I32:J32"/>
    <mergeCell ref="A10:D12"/>
    <mergeCell ref="I25:J25"/>
    <mergeCell ref="A7:D7"/>
    <mergeCell ref="E9:J9"/>
    <mergeCell ref="F19:F20"/>
    <mergeCell ref="E8:J8"/>
    <mergeCell ref="E10:F10"/>
    <mergeCell ref="A19:E20"/>
    <mergeCell ref="A22:E22"/>
    <mergeCell ref="E11:F12"/>
    <mergeCell ref="G10:J10"/>
    <mergeCell ref="A13:D13"/>
    <mergeCell ref="I4:J4"/>
    <mergeCell ref="E7:J7"/>
    <mergeCell ref="E6:J6"/>
    <mergeCell ref="I19:J20"/>
    <mergeCell ref="I21:J21"/>
    <mergeCell ref="I46:J46"/>
    <mergeCell ref="A53:J53"/>
    <mergeCell ref="A36:E36"/>
    <mergeCell ref="A50:E50"/>
    <mergeCell ref="I49:J49"/>
    <mergeCell ref="I50:J50"/>
    <mergeCell ref="I39:J39"/>
    <mergeCell ref="I40:J40"/>
    <mergeCell ref="A40:E40"/>
    <mergeCell ref="I44:J44"/>
    <mergeCell ref="I45:J45"/>
    <mergeCell ref="I36:J36"/>
    <mergeCell ref="I47:J47"/>
    <mergeCell ref="I41:J41"/>
    <mergeCell ref="A54:J55"/>
    <mergeCell ref="E14:F14"/>
    <mergeCell ref="E13:F13"/>
    <mergeCell ref="E15:F15"/>
    <mergeCell ref="G13:J13"/>
    <mergeCell ref="H14:J14"/>
    <mergeCell ref="G15:J15"/>
    <mergeCell ref="I43:J43"/>
    <mergeCell ref="I37:J37"/>
    <mergeCell ref="I38:J38"/>
    <mergeCell ref="I48:J48"/>
    <mergeCell ref="G19:H19"/>
    <mergeCell ref="I42:J42"/>
    <mergeCell ref="I35:J35"/>
    <mergeCell ref="I28:J28"/>
    <mergeCell ref="I29:J29"/>
  </mergeCells>
  <phoneticPr fontId="1"/>
  <dataValidations count="1">
    <dataValidation type="list" allowBlank="1" showInputMessage="1" showErrorMessage="1" sqref="E13:F15" xr:uid="{00000000-0002-0000-0000-000000000000}">
      <formula1>"有,無"</formula1>
    </dataValidation>
  </dataValidations>
  <printOptions horizontalCentered="1"/>
  <pageMargins left="0.59055118110236227" right="0.59055118110236227" top="0.59055118110236227" bottom="0.59055118110236227" header="0.51181102362204722" footer="0.39370078740157483"/>
  <pageSetup paperSize="9" scale="94" fitToHeight="0" orientation="portrait" r:id="rId1"/>
  <headerFooter alignWithMargins="0">
    <oddFooter>&amp;C&amp;"ＭＳ ゴシック,標準"&amp;10&amp;P</oddFooter>
  </headerFooter>
  <colBreaks count="1" manualBreakCount="1">
    <brk id="10" min="1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90"/>
  <sheetViews>
    <sheetView view="pageBreakPreview" zoomScaleNormal="100" zoomScaleSheetLayoutView="100" workbookViewId="0">
      <pane xSplit="1" ySplit="6" topLeftCell="B82" activePane="bottomRight" state="frozen"/>
      <selection activeCell="E7" sqref="E7:J7"/>
      <selection pane="topRight" activeCell="E7" sqref="E7:J7"/>
      <selection pane="bottomLeft" activeCell="E7" sqref="E7:J7"/>
      <selection pane="bottomRight" activeCell="K82" sqref="K82"/>
    </sheetView>
  </sheetViews>
  <sheetFormatPr defaultRowHeight="14.25"/>
  <cols>
    <col min="1" max="1" width="34.125" style="26" customWidth="1"/>
    <col min="2" max="2" width="16.625" style="26" customWidth="1"/>
    <col min="3" max="3" width="36" style="26" customWidth="1"/>
    <col min="4" max="16384" width="9" style="26"/>
  </cols>
  <sheetData>
    <row r="1" spans="1:3">
      <c r="A1" s="26" t="s">
        <v>73</v>
      </c>
    </row>
    <row r="2" spans="1:3">
      <c r="A2" s="2" t="s">
        <v>77</v>
      </c>
      <c r="B2" s="2"/>
      <c r="C2" s="2"/>
    </row>
    <row r="4" spans="1:3">
      <c r="B4" s="4"/>
      <c r="C4" s="27" t="str">
        <f>IF(事業概要!E7="","",事業概要!E7)</f>
        <v/>
      </c>
    </row>
    <row r="5" spans="1:3">
      <c r="A5" s="85" t="s">
        <v>104</v>
      </c>
    </row>
    <row r="6" spans="1:3">
      <c r="A6" s="28" t="s">
        <v>46</v>
      </c>
      <c r="B6" s="15" t="s">
        <v>96</v>
      </c>
      <c r="C6" s="16" t="s">
        <v>44</v>
      </c>
    </row>
    <row r="7" spans="1:3">
      <c r="A7" s="29"/>
      <c r="B7" s="19"/>
      <c r="C7" s="20"/>
    </row>
    <row r="8" spans="1:3">
      <c r="A8" s="96" t="s">
        <v>111</v>
      </c>
      <c r="B8" s="99">
        <f>SUM(B9:B12)</f>
        <v>0</v>
      </c>
      <c r="C8" s="100"/>
    </row>
    <row r="9" spans="1:3">
      <c r="A9" s="32" t="s">
        <v>112</v>
      </c>
      <c r="B9" s="30"/>
      <c r="C9" s="31"/>
    </row>
    <row r="10" spans="1:3">
      <c r="A10" s="32" t="s">
        <v>113</v>
      </c>
      <c r="B10" s="30"/>
      <c r="C10" s="31"/>
    </row>
    <row r="11" spans="1:3">
      <c r="A11" s="32" t="s">
        <v>114</v>
      </c>
      <c r="B11" s="30"/>
      <c r="C11" s="31"/>
    </row>
    <row r="12" spans="1:3">
      <c r="A12" s="32" t="s">
        <v>115</v>
      </c>
      <c r="B12" s="30"/>
      <c r="C12" s="31"/>
    </row>
    <row r="13" spans="1:3">
      <c r="A13" s="96"/>
      <c r="B13" s="30"/>
      <c r="C13" s="31"/>
    </row>
    <row r="14" spans="1:3" s="84" customFormat="1">
      <c r="A14" s="96" t="s">
        <v>116</v>
      </c>
      <c r="B14" s="30"/>
      <c r="C14" s="31"/>
    </row>
    <row r="15" spans="1:3" s="84" customFormat="1">
      <c r="A15" s="96" t="s">
        <v>117</v>
      </c>
      <c r="B15" s="30"/>
      <c r="C15" s="31"/>
    </row>
    <row r="16" spans="1:3" s="84" customFormat="1">
      <c r="A16" s="96" t="s">
        <v>118</v>
      </c>
      <c r="B16" s="30"/>
      <c r="C16" s="31"/>
    </row>
    <row r="17" spans="1:3" s="84" customFormat="1">
      <c r="A17" s="96"/>
      <c r="B17" s="30"/>
      <c r="C17" s="31"/>
    </row>
    <row r="18" spans="1:3" s="84" customFormat="1">
      <c r="A18" s="96" t="s">
        <v>119</v>
      </c>
      <c r="B18" s="99">
        <f>SUM(B19:B22)</f>
        <v>0</v>
      </c>
      <c r="C18" s="100"/>
    </row>
    <row r="19" spans="1:3" s="84" customFormat="1">
      <c r="A19" s="96" t="s">
        <v>120</v>
      </c>
      <c r="B19" s="30"/>
      <c r="C19" s="31"/>
    </row>
    <row r="20" spans="1:3">
      <c r="A20" s="96" t="s">
        <v>121</v>
      </c>
      <c r="B20" s="30"/>
      <c r="C20" s="31"/>
    </row>
    <row r="21" spans="1:3">
      <c r="A21" s="96" t="s">
        <v>122</v>
      </c>
      <c r="B21" s="30"/>
      <c r="C21" s="31"/>
    </row>
    <row r="22" spans="1:3" s="84" customFormat="1">
      <c r="A22" s="96" t="s">
        <v>123</v>
      </c>
      <c r="B22" s="30"/>
      <c r="C22" s="31"/>
    </row>
    <row r="23" spans="1:3" s="84" customFormat="1">
      <c r="A23" s="96"/>
      <c r="B23" s="30"/>
      <c r="C23" s="31"/>
    </row>
    <row r="24" spans="1:3">
      <c r="A24" s="96" t="s">
        <v>124</v>
      </c>
      <c r="B24" s="30"/>
      <c r="C24" s="31"/>
    </row>
    <row r="25" spans="1:3">
      <c r="A25" s="96" t="s">
        <v>125</v>
      </c>
      <c r="B25" s="30"/>
      <c r="C25" s="31"/>
    </row>
    <row r="26" spans="1:3">
      <c r="A26" s="96" t="s">
        <v>126</v>
      </c>
      <c r="B26" s="30"/>
      <c r="C26" s="31"/>
    </row>
    <row r="27" spans="1:3">
      <c r="A27" s="96" t="s">
        <v>127</v>
      </c>
      <c r="B27" s="30"/>
      <c r="C27" s="31"/>
    </row>
    <row r="28" spans="1:3">
      <c r="A28" s="96" t="s">
        <v>128</v>
      </c>
      <c r="B28" s="30"/>
      <c r="C28" s="31"/>
    </row>
    <row r="29" spans="1:3" s="95" customFormat="1">
      <c r="A29" s="96" t="s">
        <v>129</v>
      </c>
      <c r="B29" s="30"/>
      <c r="C29" s="31"/>
    </row>
    <row r="30" spans="1:3" s="95" customFormat="1">
      <c r="A30" s="96" t="s">
        <v>130</v>
      </c>
      <c r="B30" s="30"/>
      <c r="C30" s="31"/>
    </row>
    <row r="31" spans="1:3" s="95" customFormat="1">
      <c r="A31" s="96" t="s">
        <v>131</v>
      </c>
      <c r="B31" s="30"/>
      <c r="C31" s="31"/>
    </row>
    <row r="32" spans="1:3" s="95" customFormat="1">
      <c r="A32" s="96" t="s">
        <v>132</v>
      </c>
      <c r="B32" s="30"/>
      <c r="C32" s="31"/>
    </row>
    <row r="33" spans="1:3" s="95" customFormat="1">
      <c r="A33" s="96" t="s">
        <v>133</v>
      </c>
      <c r="B33" s="30"/>
      <c r="C33" s="31"/>
    </row>
    <row r="34" spans="1:3" s="95" customFormat="1">
      <c r="A34" s="96"/>
      <c r="B34" s="30"/>
      <c r="C34" s="31"/>
    </row>
    <row r="35" spans="1:3" s="95" customFormat="1">
      <c r="A35" s="96" t="s">
        <v>134</v>
      </c>
      <c r="B35" s="99">
        <f>SUM(B36:B37)</f>
        <v>0</v>
      </c>
      <c r="C35" s="100"/>
    </row>
    <row r="36" spans="1:3" s="95" customFormat="1">
      <c r="A36" s="96" t="s">
        <v>135</v>
      </c>
      <c r="B36" s="30"/>
      <c r="C36" s="31"/>
    </row>
    <row r="37" spans="1:3" s="95" customFormat="1">
      <c r="A37" s="96" t="s">
        <v>136</v>
      </c>
      <c r="B37" s="30"/>
      <c r="C37" s="31"/>
    </row>
    <row r="38" spans="1:3" s="95" customFormat="1">
      <c r="A38" s="96"/>
      <c r="B38" s="30"/>
      <c r="C38" s="31"/>
    </row>
    <row r="39" spans="1:3" s="95" customFormat="1">
      <c r="A39" s="96" t="s">
        <v>137</v>
      </c>
      <c r="B39" s="30"/>
      <c r="C39" s="31"/>
    </row>
    <row r="40" spans="1:3" s="95" customFormat="1">
      <c r="A40" s="96"/>
      <c r="B40" s="30"/>
      <c r="C40" s="31"/>
    </row>
    <row r="41" spans="1:3" s="95" customFormat="1">
      <c r="A41" s="96" t="s">
        <v>138</v>
      </c>
      <c r="B41" s="30"/>
      <c r="C41" s="31"/>
    </row>
    <row r="42" spans="1:3" s="95" customFormat="1">
      <c r="A42" s="96" t="s">
        <v>139</v>
      </c>
      <c r="B42" s="30"/>
      <c r="C42" s="31"/>
    </row>
    <row r="43" spans="1:3">
      <c r="A43" s="96"/>
      <c r="B43" s="30"/>
      <c r="C43" s="31"/>
    </row>
    <row r="44" spans="1:3">
      <c r="A44" s="97" t="s">
        <v>110</v>
      </c>
      <c r="B44" s="33">
        <f>SUM(B8,B14:B16,B18,B24:B33,B35,B39,B41:B42)</f>
        <v>0</v>
      </c>
      <c r="C44" s="25"/>
    </row>
    <row r="45" spans="1:3" s="90" customFormat="1">
      <c r="A45" s="93" t="s">
        <v>109</v>
      </c>
      <c r="B45" s="92"/>
      <c r="C45" s="101" t="s">
        <v>141</v>
      </c>
    </row>
    <row r="47" spans="1:3" ht="14.25" customHeight="1">
      <c r="A47" s="94" t="s">
        <v>105</v>
      </c>
    </row>
    <row r="48" spans="1:3">
      <c r="A48" s="28" t="s">
        <v>46</v>
      </c>
      <c r="B48" s="15" t="s">
        <v>78</v>
      </c>
      <c r="C48" s="16" t="s">
        <v>44</v>
      </c>
    </row>
    <row r="49" spans="1:3">
      <c r="A49" s="17"/>
      <c r="B49" s="34"/>
      <c r="C49" s="35"/>
    </row>
    <row r="50" spans="1:3">
      <c r="A50" s="17" t="s">
        <v>47</v>
      </c>
      <c r="B50" s="34">
        <f>B51+B56</f>
        <v>0</v>
      </c>
      <c r="C50" s="31"/>
    </row>
    <row r="51" spans="1:3">
      <c r="A51" s="32" t="s">
        <v>48</v>
      </c>
      <c r="B51" s="30"/>
      <c r="C51" s="31"/>
    </row>
    <row r="52" spans="1:3">
      <c r="A52" s="36" t="s">
        <v>6</v>
      </c>
      <c r="B52" s="34"/>
      <c r="C52" s="31"/>
    </row>
    <row r="53" spans="1:3">
      <c r="A53" s="36" t="s">
        <v>50</v>
      </c>
      <c r="B53" s="30"/>
      <c r="C53" s="31"/>
    </row>
    <row r="54" spans="1:3">
      <c r="A54" s="36" t="s">
        <v>51</v>
      </c>
      <c r="B54" s="30"/>
      <c r="C54" s="31"/>
    </row>
    <row r="55" spans="1:3">
      <c r="A55" s="17"/>
      <c r="B55" s="34"/>
      <c r="C55" s="31"/>
    </row>
    <row r="56" spans="1:3">
      <c r="A56" s="32" t="s">
        <v>49</v>
      </c>
      <c r="B56" s="30"/>
      <c r="C56" s="31"/>
    </row>
    <row r="57" spans="1:3">
      <c r="A57" s="36" t="s">
        <v>6</v>
      </c>
      <c r="B57" s="34"/>
      <c r="C57" s="31"/>
    </row>
    <row r="58" spans="1:3">
      <c r="A58" s="36" t="s">
        <v>51</v>
      </c>
      <c r="B58" s="30"/>
      <c r="C58" s="31"/>
    </row>
    <row r="59" spans="1:3">
      <c r="A59" s="17"/>
      <c r="B59" s="34"/>
      <c r="C59" s="31"/>
    </row>
    <row r="60" spans="1:3">
      <c r="A60" s="17" t="s">
        <v>64</v>
      </c>
      <c r="B60" s="30"/>
      <c r="C60" s="31"/>
    </row>
    <row r="61" spans="1:3">
      <c r="A61" s="17"/>
      <c r="B61" s="34"/>
      <c r="C61" s="31"/>
    </row>
    <row r="62" spans="1:3">
      <c r="A62" s="28" t="s">
        <v>45</v>
      </c>
      <c r="B62" s="33">
        <f>SUM(B50,B60)</f>
        <v>0</v>
      </c>
      <c r="C62" s="25"/>
    </row>
    <row r="63" spans="1:3">
      <c r="A63" s="37" t="s">
        <v>52</v>
      </c>
      <c r="B63" s="38">
        <f>B62-B45</f>
        <v>0</v>
      </c>
      <c r="C63" s="39"/>
    </row>
    <row r="65" spans="1:3">
      <c r="A65" s="26" t="s">
        <v>27</v>
      </c>
    </row>
    <row r="66" spans="1:3">
      <c r="A66" s="26" t="s">
        <v>107</v>
      </c>
    </row>
    <row r="67" spans="1:3">
      <c r="A67" s="136" t="s">
        <v>102</v>
      </c>
      <c r="B67" s="136"/>
      <c r="C67" s="136"/>
    </row>
    <row r="68" spans="1:3">
      <c r="A68" s="125" t="s">
        <v>103</v>
      </c>
      <c r="B68" s="125"/>
      <c r="C68" s="125"/>
    </row>
    <row r="69" spans="1:3">
      <c r="A69" s="125"/>
      <c r="B69" s="125"/>
      <c r="C69" s="125"/>
    </row>
    <row r="70" spans="1:3">
      <c r="A70" s="125" t="s">
        <v>106</v>
      </c>
      <c r="B70" s="125"/>
      <c r="C70" s="125"/>
    </row>
    <row r="71" spans="1:3" s="84" customFormat="1">
      <c r="A71" s="125"/>
      <c r="B71" s="125"/>
      <c r="C71" s="125"/>
    </row>
    <row r="72" spans="1:3">
      <c r="A72" s="125"/>
      <c r="B72" s="125"/>
      <c r="C72" s="125"/>
    </row>
    <row r="74" spans="1:3">
      <c r="A74" s="18" t="s">
        <v>63</v>
      </c>
    </row>
    <row r="75" spans="1:3">
      <c r="A75" s="28" t="s">
        <v>71</v>
      </c>
      <c r="B75" s="40"/>
      <c r="C75" s="25"/>
    </row>
    <row r="76" spans="1:3">
      <c r="A76" s="41" t="s">
        <v>140</v>
      </c>
      <c r="B76" s="98">
        <f>事業概要!E11</f>
        <v>0</v>
      </c>
      <c r="C76" s="42"/>
    </row>
    <row r="77" spans="1:3">
      <c r="A77" s="43" t="s">
        <v>53</v>
      </c>
      <c r="B77" s="44"/>
      <c r="C77" s="42"/>
    </row>
    <row r="78" spans="1:3">
      <c r="A78" s="28" t="s">
        <v>59</v>
      </c>
      <c r="B78" s="45"/>
      <c r="C78" s="24" t="s">
        <v>61</v>
      </c>
    </row>
    <row r="79" spans="1:3">
      <c r="A79" s="41" t="s">
        <v>54</v>
      </c>
      <c r="B79" s="46"/>
      <c r="C79" s="47"/>
    </row>
    <row r="80" spans="1:3">
      <c r="A80" s="45" t="s">
        <v>55</v>
      </c>
      <c r="B80" s="48"/>
      <c r="C80" s="49"/>
    </row>
    <row r="81" spans="1:3">
      <c r="A81" s="45" t="s">
        <v>56</v>
      </c>
      <c r="B81" s="48"/>
      <c r="C81" s="49"/>
    </row>
    <row r="82" spans="1:3">
      <c r="A82" s="45" t="s">
        <v>57</v>
      </c>
      <c r="B82" s="48"/>
      <c r="C82" s="49"/>
    </row>
    <row r="83" spans="1:3">
      <c r="A83" s="45" t="s">
        <v>12</v>
      </c>
      <c r="B83" s="48"/>
      <c r="C83" s="49"/>
    </row>
    <row r="84" spans="1:3">
      <c r="A84" s="51" t="s">
        <v>58</v>
      </c>
      <c r="B84" s="48"/>
      <c r="C84" s="50">
        <f>在日外国人未収金明細書!I40</f>
        <v>0</v>
      </c>
    </row>
    <row r="86" spans="1:3">
      <c r="A86" s="26" t="s">
        <v>100</v>
      </c>
      <c r="C86" s="4" t="s">
        <v>98</v>
      </c>
    </row>
    <row r="87" spans="1:3" s="82" customFormat="1">
      <c r="A87" s="83"/>
      <c r="B87" s="168" t="s">
        <v>99</v>
      </c>
      <c r="C87" s="168"/>
    </row>
    <row r="88" spans="1:3" ht="28.5" customHeight="1">
      <c r="A88" s="121" t="s">
        <v>165</v>
      </c>
      <c r="B88" s="162"/>
      <c r="C88" s="163"/>
    </row>
    <row r="89" spans="1:3" ht="33.75" customHeight="1" thickBot="1">
      <c r="A89" s="123" t="s">
        <v>166</v>
      </c>
      <c r="B89" s="164"/>
      <c r="C89" s="165"/>
    </row>
    <row r="90" spans="1:3" ht="33.75" customHeight="1" thickTop="1">
      <c r="A90" s="124" t="s">
        <v>101</v>
      </c>
      <c r="B90" s="166">
        <f>B88-B89</f>
        <v>0</v>
      </c>
      <c r="C90" s="167"/>
    </row>
  </sheetData>
  <mergeCells count="7">
    <mergeCell ref="B88:C88"/>
    <mergeCell ref="B89:C89"/>
    <mergeCell ref="B90:C90"/>
    <mergeCell ref="A67:C67"/>
    <mergeCell ref="A68:C69"/>
    <mergeCell ref="A70:C72"/>
    <mergeCell ref="B87:C87"/>
  </mergeCells>
  <phoneticPr fontId="1"/>
  <dataValidations count="2">
    <dataValidation type="list" allowBlank="1" showInputMessage="1" showErrorMessage="1" sqref="B79:B84" xr:uid="{00000000-0002-0000-0100-000000000000}">
      <formula1>"有,無"</formula1>
    </dataValidation>
    <dataValidation type="whole" allowBlank="1" showInputMessage="1" showErrorMessage="1" sqref="B77" xr:uid="{00000000-0002-0000-0100-000001000000}">
      <formula1>0</formula1>
      <formula2>12</formula2>
    </dataValidation>
  </dataValidations>
  <printOptions horizontalCentered="1"/>
  <pageMargins left="0.59055118110236227" right="0.59055118110236227" top="0.59055118110236227" bottom="0.59055118110236227" header="0.51181102362204722" footer="0.39370078740157483"/>
  <pageSetup paperSize="9" fitToHeight="0" orientation="portrait" cellComments="asDisplayed" r:id="rId1"/>
  <headerFooter alignWithMargins="0">
    <oddFooter>&amp;C&amp;"ＭＳ ゴシック,標準"&amp;10&amp;P</oddFooter>
  </headerFooter>
  <rowBreaks count="1" manualBreakCount="1">
    <brk id="46" max="2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2"/>
  <sheetViews>
    <sheetView view="pageBreakPreview" zoomScale="75" zoomScaleNormal="100" zoomScaleSheetLayoutView="75" workbookViewId="0">
      <pane xSplit="1" ySplit="6" topLeftCell="B7" activePane="bottomRight" state="frozen"/>
      <selection activeCell="E7" sqref="E7:J7"/>
      <selection pane="topRight" activeCell="E7" sqref="E7:J7"/>
      <selection pane="bottomLeft" activeCell="E7" sqref="E7:J7"/>
      <selection pane="bottomRight" activeCell="I8" sqref="I8"/>
    </sheetView>
  </sheetViews>
  <sheetFormatPr defaultRowHeight="21" customHeight="1"/>
  <cols>
    <col min="1" max="1" width="13.875" style="1" bestFit="1" customWidth="1"/>
    <col min="2" max="2" width="13.625" style="52" customWidth="1"/>
    <col min="3" max="3" width="3.25" style="3" bestFit="1" customWidth="1"/>
    <col min="4" max="4" width="12.375" style="1" customWidth="1"/>
    <col min="5" max="5" width="10" style="1" bestFit="1" customWidth="1"/>
    <col min="6" max="6" width="15.125" style="1" customWidth="1"/>
    <col min="7" max="8" width="15" style="1" customWidth="1"/>
    <col min="9" max="9" width="15.125" style="1" customWidth="1"/>
    <col min="10" max="16384" width="9" style="1"/>
  </cols>
  <sheetData>
    <row r="1" spans="1:9" ht="20.25" customHeight="1">
      <c r="A1" s="1" t="s">
        <v>74</v>
      </c>
    </row>
    <row r="2" spans="1:9" ht="20.25" customHeight="1">
      <c r="A2" s="2" t="s">
        <v>80</v>
      </c>
      <c r="B2" s="2"/>
      <c r="C2" s="2"/>
      <c r="D2" s="2"/>
      <c r="E2" s="2"/>
      <c r="F2" s="2"/>
      <c r="G2" s="2"/>
      <c r="H2" s="2"/>
      <c r="I2" s="2"/>
    </row>
    <row r="3" spans="1:9" ht="20.25" customHeight="1"/>
    <row r="4" spans="1:9" ht="20.25" customHeight="1">
      <c r="B4" s="1"/>
      <c r="C4" s="1"/>
      <c r="H4" s="4"/>
      <c r="I4" s="53">
        <f>事業概要!E7</f>
        <v>0</v>
      </c>
    </row>
    <row r="5" spans="1:9" ht="20.25" customHeight="1"/>
    <row r="6" spans="1:9" ht="28.5">
      <c r="A6" s="14" t="s">
        <v>82</v>
      </c>
      <c r="B6" s="54" t="s">
        <v>88</v>
      </c>
      <c r="C6" s="55"/>
      <c r="D6" s="56"/>
      <c r="E6" s="57" t="s">
        <v>70</v>
      </c>
      <c r="F6" s="58" t="s">
        <v>66</v>
      </c>
      <c r="G6" s="14" t="s">
        <v>67</v>
      </c>
      <c r="H6" s="14" t="s">
        <v>68</v>
      </c>
      <c r="I6" s="14" t="s">
        <v>69</v>
      </c>
    </row>
    <row r="7" spans="1:9" ht="20.25" customHeight="1">
      <c r="A7" s="59"/>
      <c r="B7" s="29"/>
      <c r="C7" s="60"/>
      <c r="D7" s="61"/>
      <c r="E7" s="62"/>
      <c r="F7" s="63" t="s">
        <v>65</v>
      </c>
      <c r="G7" s="63" t="s">
        <v>65</v>
      </c>
      <c r="H7" s="63" t="s">
        <v>65</v>
      </c>
      <c r="I7" s="63" t="s">
        <v>65</v>
      </c>
    </row>
    <row r="8" spans="1:9" ht="20.25" customHeight="1">
      <c r="A8" s="64"/>
      <c r="B8" s="65"/>
      <c r="C8" s="66" t="s">
        <v>94</v>
      </c>
      <c r="D8" s="67"/>
      <c r="E8" s="68"/>
      <c r="F8" s="69"/>
      <c r="G8" s="70"/>
      <c r="H8" s="71">
        <f>F8-G8</f>
        <v>0</v>
      </c>
      <c r="I8" s="71">
        <f>IF(H8&lt;200000,0,H8-200000)</f>
        <v>0</v>
      </c>
    </row>
    <row r="9" spans="1:9" ht="20.25" customHeight="1">
      <c r="A9" s="64"/>
      <c r="B9" s="65"/>
      <c r="C9" s="66" t="s">
        <v>83</v>
      </c>
      <c r="D9" s="67"/>
      <c r="E9" s="68"/>
      <c r="F9" s="69"/>
      <c r="G9" s="70"/>
      <c r="H9" s="71">
        <f>F9-G9</f>
        <v>0</v>
      </c>
      <c r="I9" s="71">
        <f t="shared" ref="I9:I39" si="0">IF(H9&lt;200000,0,H9-200000)</f>
        <v>0</v>
      </c>
    </row>
    <row r="10" spans="1:9" ht="20.25" customHeight="1">
      <c r="A10" s="46"/>
      <c r="B10" s="65"/>
      <c r="C10" s="66" t="s">
        <v>94</v>
      </c>
      <c r="D10" s="67"/>
      <c r="E10" s="68"/>
      <c r="F10" s="69"/>
      <c r="G10" s="70"/>
      <c r="H10" s="71">
        <f>F10-G10</f>
        <v>0</v>
      </c>
      <c r="I10" s="71">
        <f t="shared" si="0"/>
        <v>0</v>
      </c>
    </row>
    <row r="11" spans="1:9" ht="20.25" customHeight="1">
      <c r="A11" s="48"/>
      <c r="B11" s="72"/>
      <c r="C11" s="23" t="s">
        <v>94</v>
      </c>
      <c r="D11" s="73"/>
      <c r="E11" s="74"/>
      <c r="F11" s="75"/>
      <c r="G11" s="76"/>
      <c r="H11" s="77">
        <f t="shared" ref="H11:H39" si="1">F11-G11</f>
        <v>0</v>
      </c>
      <c r="I11" s="77">
        <f t="shared" si="0"/>
        <v>0</v>
      </c>
    </row>
    <row r="12" spans="1:9" ht="20.25" customHeight="1">
      <c r="A12" s="46"/>
      <c r="B12" s="72"/>
      <c r="C12" s="23" t="s">
        <v>94</v>
      </c>
      <c r="D12" s="73"/>
      <c r="E12" s="74"/>
      <c r="F12" s="75"/>
      <c r="G12" s="76"/>
      <c r="H12" s="77">
        <f t="shared" si="1"/>
        <v>0</v>
      </c>
      <c r="I12" s="77">
        <f t="shared" si="0"/>
        <v>0</v>
      </c>
    </row>
    <row r="13" spans="1:9" ht="20.25" customHeight="1">
      <c r="A13" s="48"/>
      <c r="B13" s="72"/>
      <c r="C13" s="23" t="s">
        <v>94</v>
      </c>
      <c r="D13" s="73"/>
      <c r="E13" s="74"/>
      <c r="F13" s="75"/>
      <c r="G13" s="76"/>
      <c r="H13" s="77">
        <f t="shared" si="1"/>
        <v>0</v>
      </c>
      <c r="I13" s="77">
        <f t="shared" si="0"/>
        <v>0</v>
      </c>
    </row>
    <row r="14" spans="1:9" ht="20.25" customHeight="1">
      <c r="A14" s="46"/>
      <c r="B14" s="72"/>
      <c r="C14" s="23" t="s">
        <v>94</v>
      </c>
      <c r="D14" s="73"/>
      <c r="E14" s="74"/>
      <c r="F14" s="75"/>
      <c r="G14" s="76"/>
      <c r="H14" s="77">
        <f t="shared" si="1"/>
        <v>0</v>
      </c>
      <c r="I14" s="77">
        <f t="shared" si="0"/>
        <v>0</v>
      </c>
    </row>
    <row r="15" spans="1:9" ht="20.25" customHeight="1">
      <c r="A15" s="48"/>
      <c r="B15" s="72"/>
      <c r="C15" s="23" t="s">
        <v>94</v>
      </c>
      <c r="D15" s="73"/>
      <c r="E15" s="74"/>
      <c r="F15" s="75"/>
      <c r="G15" s="76"/>
      <c r="H15" s="77">
        <f t="shared" si="1"/>
        <v>0</v>
      </c>
      <c r="I15" s="77">
        <f t="shared" si="0"/>
        <v>0</v>
      </c>
    </row>
    <row r="16" spans="1:9" ht="20.25" customHeight="1">
      <c r="A16" s="46"/>
      <c r="B16" s="72"/>
      <c r="C16" s="23" t="s">
        <v>94</v>
      </c>
      <c r="D16" s="73"/>
      <c r="E16" s="74"/>
      <c r="F16" s="75"/>
      <c r="G16" s="76"/>
      <c r="H16" s="77">
        <f t="shared" si="1"/>
        <v>0</v>
      </c>
      <c r="I16" s="77">
        <f t="shared" si="0"/>
        <v>0</v>
      </c>
    </row>
    <row r="17" spans="1:9" ht="20.25" customHeight="1">
      <c r="A17" s="48"/>
      <c r="B17" s="72"/>
      <c r="C17" s="23" t="s">
        <v>94</v>
      </c>
      <c r="D17" s="73"/>
      <c r="E17" s="74"/>
      <c r="F17" s="75"/>
      <c r="G17" s="76"/>
      <c r="H17" s="77">
        <f t="shared" si="1"/>
        <v>0</v>
      </c>
      <c r="I17" s="77">
        <f t="shared" si="0"/>
        <v>0</v>
      </c>
    </row>
    <row r="18" spans="1:9" ht="20.25" customHeight="1">
      <c r="A18" s="46"/>
      <c r="B18" s="72"/>
      <c r="C18" s="23" t="s">
        <v>94</v>
      </c>
      <c r="D18" s="73"/>
      <c r="E18" s="74"/>
      <c r="F18" s="75"/>
      <c r="G18" s="76"/>
      <c r="H18" s="77">
        <f t="shared" si="1"/>
        <v>0</v>
      </c>
      <c r="I18" s="77">
        <f t="shared" si="0"/>
        <v>0</v>
      </c>
    </row>
    <row r="19" spans="1:9" ht="20.25" customHeight="1">
      <c r="A19" s="48"/>
      <c r="B19" s="72"/>
      <c r="C19" s="23" t="s">
        <v>94</v>
      </c>
      <c r="D19" s="73"/>
      <c r="E19" s="74"/>
      <c r="F19" s="75"/>
      <c r="G19" s="76"/>
      <c r="H19" s="77">
        <f t="shared" si="1"/>
        <v>0</v>
      </c>
      <c r="I19" s="77">
        <f t="shared" si="0"/>
        <v>0</v>
      </c>
    </row>
    <row r="20" spans="1:9" ht="20.25" customHeight="1">
      <c r="A20" s="46"/>
      <c r="B20" s="72"/>
      <c r="C20" s="23" t="s">
        <v>94</v>
      </c>
      <c r="D20" s="73"/>
      <c r="E20" s="74"/>
      <c r="F20" s="75"/>
      <c r="G20" s="76"/>
      <c r="H20" s="77">
        <f t="shared" si="1"/>
        <v>0</v>
      </c>
      <c r="I20" s="77">
        <f t="shared" si="0"/>
        <v>0</v>
      </c>
    </row>
    <row r="21" spans="1:9" ht="20.25" customHeight="1">
      <c r="A21" s="48"/>
      <c r="B21" s="72"/>
      <c r="C21" s="23" t="s">
        <v>94</v>
      </c>
      <c r="D21" s="73"/>
      <c r="E21" s="74"/>
      <c r="F21" s="75"/>
      <c r="G21" s="76"/>
      <c r="H21" s="77">
        <f t="shared" si="1"/>
        <v>0</v>
      </c>
      <c r="I21" s="77">
        <f t="shared" si="0"/>
        <v>0</v>
      </c>
    </row>
    <row r="22" spans="1:9" ht="20.25" customHeight="1">
      <c r="A22" s="46"/>
      <c r="B22" s="72"/>
      <c r="C22" s="23" t="s">
        <v>94</v>
      </c>
      <c r="D22" s="73"/>
      <c r="E22" s="74"/>
      <c r="F22" s="75"/>
      <c r="G22" s="76"/>
      <c r="H22" s="77">
        <f t="shared" si="1"/>
        <v>0</v>
      </c>
      <c r="I22" s="77">
        <f t="shared" si="0"/>
        <v>0</v>
      </c>
    </row>
    <row r="23" spans="1:9" ht="20.25" customHeight="1">
      <c r="A23" s="48"/>
      <c r="B23" s="72"/>
      <c r="C23" s="23" t="s">
        <v>94</v>
      </c>
      <c r="D23" s="73"/>
      <c r="E23" s="74"/>
      <c r="F23" s="75"/>
      <c r="G23" s="76"/>
      <c r="H23" s="77">
        <f t="shared" si="1"/>
        <v>0</v>
      </c>
      <c r="I23" s="77">
        <f t="shared" si="0"/>
        <v>0</v>
      </c>
    </row>
    <row r="24" spans="1:9" ht="20.25" customHeight="1">
      <c r="A24" s="46"/>
      <c r="B24" s="72"/>
      <c r="C24" s="23" t="s">
        <v>94</v>
      </c>
      <c r="D24" s="73"/>
      <c r="E24" s="74"/>
      <c r="F24" s="75"/>
      <c r="G24" s="76"/>
      <c r="H24" s="77">
        <f t="shared" si="1"/>
        <v>0</v>
      </c>
      <c r="I24" s="77">
        <f t="shared" si="0"/>
        <v>0</v>
      </c>
    </row>
    <row r="25" spans="1:9" ht="20.25" customHeight="1">
      <c r="A25" s="48"/>
      <c r="B25" s="72"/>
      <c r="C25" s="23" t="s">
        <v>94</v>
      </c>
      <c r="D25" s="73"/>
      <c r="E25" s="74"/>
      <c r="F25" s="75"/>
      <c r="G25" s="76"/>
      <c r="H25" s="77">
        <f t="shared" si="1"/>
        <v>0</v>
      </c>
      <c r="I25" s="77">
        <f t="shared" si="0"/>
        <v>0</v>
      </c>
    </row>
    <row r="26" spans="1:9" ht="20.25" customHeight="1">
      <c r="A26" s="46"/>
      <c r="B26" s="72"/>
      <c r="C26" s="23" t="s">
        <v>94</v>
      </c>
      <c r="D26" s="73"/>
      <c r="E26" s="74"/>
      <c r="F26" s="75"/>
      <c r="G26" s="76"/>
      <c r="H26" s="77">
        <f t="shared" si="1"/>
        <v>0</v>
      </c>
      <c r="I26" s="77">
        <f t="shared" si="0"/>
        <v>0</v>
      </c>
    </row>
    <row r="27" spans="1:9" ht="20.25" customHeight="1">
      <c r="A27" s="48"/>
      <c r="B27" s="72"/>
      <c r="C27" s="23" t="s">
        <v>94</v>
      </c>
      <c r="D27" s="73"/>
      <c r="E27" s="74"/>
      <c r="F27" s="75"/>
      <c r="G27" s="76"/>
      <c r="H27" s="77">
        <f t="shared" si="1"/>
        <v>0</v>
      </c>
      <c r="I27" s="77">
        <f t="shared" si="0"/>
        <v>0</v>
      </c>
    </row>
    <row r="28" spans="1:9" ht="20.25" customHeight="1">
      <c r="A28" s="46"/>
      <c r="B28" s="72"/>
      <c r="C28" s="23" t="s">
        <v>94</v>
      </c>
      <c r="D28" s="73"/>
      <c r="E28" s="74"/>
      <c r="F28" s="75"/>
      <c r="G28" s="76"/>
      <c r="H28" s="77">
        <f t="shared" si="1"/>
        <v>0</v>
      </c>
      <c r="I28" s="77">
        <f t="shared" si="0"/>
        <v>0</v>
      </c>
    </row>
    <row r="29" spans="1:9" ht="20.25" customHeight="1">
      <c r="A29" s="48"/>
      <c r="B29" s="72"/>
      <c r="C29" s="23" t="s">
        <v>94</v>
      </c>
      <c r="D29" s="73"/>
      <c r="E29" s="74"/>
      <c r="F29" s="75"/>
      <c r="G29" s="76"/>
      <c r="H29" s="77">
        <f t="shared" si="1"/>
        <v>0</v>
      </c>
      <c r="I29" s="77">
        <f t="shared" si="0"/>
        <v>0</v>
      </c>
    </row>
    <row r="30" spans="1:9" ht="20.25" customHeight="1">
      <c r="A30" s="46"/>
      <c r="B30" s="72"/>
      <c r="C30" s="23" t="s">
        <v>94</v>
      </c>
      <c r="D30" s="73"/>
      <c r="E30" s="74"/>
      <c r="F30" s="75"/>
      <c r="G30" s="76"/>
      <c r="H30" s="77">
        <f t="shared" si="1"/>
        <v>0</v>
      </c>
      <c r="I30" s="77">
        <f t="shared" si="0"/>
        <v>0</v>
      </c>
    </row>
    <row r="31" spans="1:9" ht="20.25" customHeight="1">
      <c r="A31" s="48"/>
      <c r="B31" s="72"/>
      <c r="C31" s="23" t="s">
        <v>94</v>
      </c>
      <c r="D31" s="73"/>
      <c r="E31" s="74"/>
      <c r="F31" s="75"/>
      <c r="G31" s="76"/>
      <c r="H31" s="77">
        <f t="shared" si="1"/>
        <v>0</v>
      </c>
      <c r="I31" s="77">
        <f t="shared" si="0"/>
        <v>0</v>
      </c>
    </row>
    <row r="32" spans="1:9" ht="20.25" customHeight="1">
      <c r="A32" s="46"/>
      <c r="B32" s="72"/>
      <c r="C32" s="23" t="s">
        <v>94</v>
      </c>
      <c r="D32" s="73"/>
      <c r="E32" s="74"/>
      <c r="F32" s="75"/>
      <c r="G32" s="76"/>
      <c r="H32" s="77">
        <f t="shared" si="1"/>
        <v>0</v>
      </c>
      <c r="I32" s="77">
        <f t="shared" si="0"/>
        <v>0</v>
      </c>
    </row>
    <row r="33" spans="1:9" ht="20.25" customHeight="1">
      <c r="A33" s="48"/>
      <c r="B33" s="72"/>
      <c r="C33" s="23" t="s">
        <v>94</v>
      </c>
      <c r="D33" s="73"/>
      <c r="E33" s="74"/>
      <c r="F33" s="75"/>
      <c r="G33" s="76"/>
      <c r="H33" s="77">
        <f t="shared" si="1"/>
        <v>0</v>
      </c>
      <c r="I33" s="77">
        <f t="shared" si="0"/>
        <v>0</v>
      </c>
    </row>
    <row r="34" spans="1:9" ht="20.25" customHeight="1">
      <c r="A34" s="46"/>
      <c r="B34" s="72"/>
      <c r="C34" s="23" t="s">
        <v>94</v>
      </c>
      <c r="D34" s="73"/>
      <c r="E34" s="74"/>
      <c r="F34" s="75"/>
      <c r="G34" s="76"/>
      <c r="H34" s="77">
        <f t="shared" si="1"/>
        <v>0</v>
      </c>
      <c r="I34" s="77">
        <f t="shared" si="0"/>
        <v>0</v>
      </c>
    </row>
    <row r="35" spans="1:9" ht="20.25" customHeight="1">
      <c r="A35" s="48"/>
      <c r="B35" s="72"/>
      <c r="C35" s="23" t="s">
        <v>94</v>
      </c>
      <c r="D35" s="73"/>
      <c r="E35" s="74"/>
      <c r="F35" s="75"/>
      <c r="G35" s="76"/>
      <c r="H35" s="77">
        <f t="shared" si="1"/>
        <v>0</v>
      </c>
      <c r="I35" s="77">
        <f t="shared" si="0"/>
        <v>0</v>
      </c>
    </row>
    <row r="36" spans="1:9" ht="20.25" customHeight="1">
      <c r="A36" s="46"/>
      <c r="B36" s="72"/>
      <c r="C36" s="23" t="s">
        <v>94</v>
      </c>
      <c r="D36" s="73"/>
      <c r="E36" s="74"/>
      <c r="F36" s="75"/>
      <c r="G36" s="76"/>
      <c r="H36" s="77">
        <f t="shared" si="1"/>
        <v>0</v>
      </c>
      <c r="I36" s="77">
        <f t="shared" si="0"/>
        <v>0</v>
      </c>
    </row>
    <row r="37" spans="1:9" ht="20.25" customHeight="1">
      <c r="A37" s="48"/>
      <c r="B37" s="72"/>
      <c r="C37" s="23" t="s">
        <v>94</v>
      </c>
      <c r="D37" s="73"/>
      <c r="E37" s="74"/>
      <c r="F37" s="75"/>
      <c r="G37" s="76"/>
      <c r="H37" s="77">
        <f t="shared" si="1"/>
        <v>0</v>
      </c>
      <c r="I37" s="77">
        <f t="shared" si="0"/>
        <v>0</v>
      </c>
    </row>
    <row r="38" spans="1:9" ht="20.25" customHeight="1">
      <c r="A38" s="46"/>
      <c r="B38" s="72"/>
      <c r="C38" s="23" t="s">
        <v>94</v>
      </c>
      <c r="D38" s="73"/>
      <c r="E38" s="74"/>
      <c r="F38" s="75"/>
      <c r="G38" s="76"/>
      <c r="H38" s="77">
        <f t="shared" si="1"/>
        <v>0</v>
      </c>
      <c r="I38" s="77">
        <f t="shared" si="0"/>
        <v>0</v>
      </c>
    </row>
    <row r="39" spans="1:9" ht="20.25" customHeight="1">
      <c r="A39" s="48"/>
      <c r="B39" s="72"/>
      <c r="C39" s="23" t="s">
        <v>94</v>
      </c>
      <c r="D39" s="73"/>
      <c r="E39" s="74"/>
      <c r="F39" s="75"/>
      <c r="G39" s="76"/>
      <c r="H39" s="77">
        <f t="shared" si="1"/>
        <v>0</v>
      </c>
      <c r="I39" s="77">
        <f t="shared" si="0"/>
        <v>0</v>
      </c>
    </row>
    <row r="40" spans="1:9" ht="20.25" customHeight="1">
      <c r="A40" s="15" t="s">
        <v>81</v>
      </c>
      <c r="B40" s="51"/>
      <c r="C40" s="40"/>
      <c r="D40" s="78"/>
      <c r="E40" s="79"/>
      <c r="F40" s="80"/>
      <c r="G40" s="81"/>
      <c r="H40" s="81"/>
      <c r="I40" s="81">
        <f>SUM(I10:I39)</f>
        <v>0</v>
      </c>
    </row>
    <row r="41" spans="1:9" ht="20.25" customHeight="1">
      <c r="A41" s="26" t="s">
        <v>27</v>
      </c>
      <c r="B41" s="26"/>
      <c r="F41" s="26"/>
      <c r="G41" s="26"/>
      <c r="H41" s="26"/>
      <c r="I41" s="26"/>
    </row>
    <row r="42" spans="1:9" ht="20.25" customHeight="1">
      <c r="A42" s="125" t="s">
        <v>90</v>
      </c>
      <c r="B42" s="125"/>
      <c r="C42" s="125"/>
      <c r="D42" s="125"/>
      <c r="E42" s="125"/>
      <c r="F42" s="125"/>
      <c r="G42" s="125"/>
      <c r="H42" s="125"/>
      <c r="I42" s="125"/>
    </row>
    <row r="43" spans="1:9" ht="20.25" customHeight="1">
      <c r="A43" s="125"/>
      <c r="B43" s="125"/>
      <c r="C43" s="125"/>
      <c r="D43" s="125"/>
      <c r="E43" s="125"/>
      <c r="F43" s="125"/>
      <c r="G43" s="125"/>
      <c r="H43" s="125"/>
      <c r="I43" s="125"/>
    </row>
    <row r="44" spans="1:9" ht="20.25" customHeight="1">
      <c r="A44" s="26" t="s">
        <v>91</v>
      </c>
      <c r="B44" s="26"/>
      <c r="F44" s="26"/>
      <c r="G44" s="26"/>
      <c r="H44" s="26"/>
      <c r="I44" s="26"/>
    </row>
    <row r="45" spans="1:9" ht="20.25" customHeight="1">
      <c r="A45" s="26" t="s">
        <v>92</v>
      </c>
      <c r="B45" s="26"/>
      <c r="F45" s="26"/>
      <c r="G45" s="26"/>
      <c r="H45" s="26"/>
      <c r="I45" s="26"/>
    </row>
    <row r="46" spans="1:9" ht="20.25" customHeight="1">
      <c r="A46" s="26" t="s">
        <v>93</v>
      </c>
      <c r="B46" s="26"/>
      <c r="F46" s="26"/>
      <c r="G46" s="26"/>
      <c r="H46" s="26"/>
      <c r="I46" s="26"/>
    </row>
    <row r="47" spans="1:9" ht="20.25" customHeight="1">
      <c r="A47" s="26" t="s">
        <v>97</v>
      </c>
      <c r="B47" s="26"/>
      <c r="F47" s="26"/>
      <c r="G47" s="26"/>
      <c r="H47" s="26"/>
      <c r="I47" s="26"/>
    </row>
    <row r="48" spans="1:9" ht="20.25" customHeight="1">
      <c r="A48" s="169" t="s">
        <v>89</v>
      </c>
      <c r="B48" s="169"/>
      <c r="C48" s="169"/>
      <c r="D48" s="169"/>
      <c r="E48" s="169"/>
      <c r="F48" s="169"/>
      <c r="G48" s="169"/>
      <c r="H48" s="169"/>
      <c r="I48" s="169"/>
    </row>
    <row r="49" spans="1:9" ht="20.25" customHeight="1">
      <c r="A49" s="169"/>
      <c r="B49" s="169"/>
      <c r="C49" s="169"/>
      <c r="D49" s="169"/>
      <c r="E49" s="169"/>
      <c r="F49" s="169"/>
      <c r="G49" s="169"/>
      <c r="H49" s="169"/>
      <c r="I49" s="169"/>
    </row>
    <row r="50" spans="1:9" ht="20.25" customHeight="1">
      <c r="A50" s="169"/>
      <c r="B50" s="169"/>
      <c r="C50" s="169"/>
      <c r="D50" s="169"/>
      <c r="E50" s="169"/>
      <c r="F50" s="169"/>
      <c r="G50" s="169"/>
      <c r="H50" s="169"/>
      <c r="I50" s="169"/>
    </row>
    <row r="51" spans="1:9" ht="20.25" customHeight="1">
      <c r="A51" s="26"/>
      <c r="B51" s="26"/>
      <c r="F51" s="26"/>
      <c r="G51" s="26"/>
      <c r="H51" s="26"/>
      <c r="I51" s="26"/>
    </row>
    <row r="52" spans="1:9" ht="20.25" customHeight="1"/>
  </sheetData>
  <mergeCells count="2">
    <mergeCell ref="A42:I43"/>
    <mergeCell ref="A48:I50"/>
  </mergeCells>
  <phoneticPr fontId="1"/>
  <printOptions horizontalCentered="1"/>
  <pageMargins left="0.59055118110236227" right="0.59055118110236227" top="0.59055118110236227" bottom="0.59055118110236227" header="0.51181102362204722" footer="0.39370078740157483"/>
  <pageSetup paperSize="9" scale="81" fitToHeight="0" orientation="portrait" cellComments="asDisplayed" r:id="rId1"/>
  <headerFooter alignWithMargins="0">
    <oddFooter>&amp;C&amp;"ＭＳ ゴシック,標準"&amp;10&amp;P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51"/>
  <sheetViews>
    <sheetView view="pageBreakPreview" zoomScale="75" zoomScaleNormal="100" zoomScaleSheetLayoutView="75" workbookViewId="0">
      <pane xSplit="1" ySplit="6" topLeftCell="B40" activePane="bottomRight" state="frozen"/>
      <selection activeCell="E7" sqref="E7:J7"/>
      <selection pane="topRight" activeCell="E7" sqref="E7:J7"/>
      <selection pane="bottomLeft" activeCell="E7" sqref="E7:J7"/>
      <selection pane="bottomRight" activeCell="E25" sqref="E25"/>
    </sheetView>
  </sheetViews>
  <sheetFormatPr defaultRowHeight="20.25" customHeight="1"/>
  <cols>
    <col min="1" max="1" width="13.875" style="1" bestFit="1" customWidth="1"/>
    <col min="2" max="2" width="13.625" style="52" customWidth="1"/>
    <col min="3" max="3" width="3.25" style="3" bestFit="1" customWidth="1"/>
    <col min="4" max="4" width="12.375" style="1" customWidth="1"/>
    <col min="5" max="5" width="10" style="1" bestFit="1" customWidth="1"/>
    <col min="6" max="6" width="15.125" style="1" customWidth="1"/>
    <col min="7" max="8" width="15" style="1" customWidth="1"/>
    <col min="9" max="9" width="15.125" style="1" customWidth="1"/>
    <col min="10" max="16384" width="9" style="1"/>
  </cols>
  <sheetData>
    <row r="1" spans="1:9" ht="20.25" customHeight="1">
      <c r="A1" s="1" t="s">
        <v>74</v>
      </c>
    </row>
    <row r="2" spans="1:9" ht="20.25" customHeight="1">
      <c r="A2" s="2" t="s">
        <v>80</v>
      </c>
      <c r="B2" s="2"/>
      <c r="C2" s="2"/>
      <c r="D2" s="2"/>
      <c r="E2" s="2"/>
      <c r="F2" s="2"/>
      <c r="G2" s="2"/>
      <c r="H2" s="2"/>
      <c r="I2" s="2"/>
    </row>
    <row r="4" spans="1:9" ht="20.25" customHeight="1">
      <c r="B4" s="1"/>
      <c r="C4" s="1"/>
      <c r="H4" s="4"/>
      <c r="I4" s="53" t="s">
        <v>84</v>
      </c>
    </row>
    <row r="6" spans="1:9" ht="28.5">
      <c r="A6" s="14" t="s">
        <v>82</v>
      </c>
      <c r="B6" s="54" t="s">
        <v>88</v>
      </c>
      <c r="C6" s="55"/>
      <c r="D6" s="56"/>
      <c r="E6" s="57" t="s">
        <v>70</v>
      </c>
      <c r="F6" s="58" t="s">
        <v>66</v>
      </c>
      <c r="G6" s="14" t="s">
        <v>67</v>
      </c>
      <c r="H6" s="14" t="s">
        <v>68</v>
      </c>
      <c r="I6" s="14" t="s">
        <v>69</v>
      </c>
    </row>
    <row r="7" spans="1:9" ht="20.25" customHeight="1">
      <c r="A7" s="59"/>
      <c r="B7" s="29"/>
      <c r="C7" s="60"/>
      <c r="D7" s="61"/>
      <c r="E7" s="62"/>
      <c r="F7" s="63" t="s">
        <v>65</v>
      </c>
      <c r="G7" s="63" t="s">
        <v>65</v>
      </c>
      <c r="H7" s="63" t="s">
        <v>65</v>
      </c>
      <c r="I7" s="63" t="s">
        <v>65</v>
      </c>
    </row>
    <row r="8" spans="1:9" ht="20.25" customHeight="1">
      <c r="A8" s="64" t="s">
        <v>85</v>
      </c>
      <c r="B8" s="65">
        <v>42826</v>
      </c>
      <c r="C8" s="66" t="s">
        <v>60</v>
      </c>
      <c r="D8" s="67">
        <v>42855</v>
      </c>
      <c r="E8" s="68">
        <v>5</v>
      </c>
      <c r="F8" s="69">
        <v>600000</v>
      </c>
      <c r="G8" s="70">
        <v>200000</v>
      </c>
      <c r="H8" s="71">
        <f>F8-G8</f>
        <v>400000</v>
      </c>
      <c r="I8" s="71">
        <f>IF(H8&lt;200000,0,H8-200000)</f>
        <v>200000</v>
      </c>
    </row>
    <row r="9" spans="1:9" ht="20.25" customHeight="1">
      <c r="A9" s="64" t="s">
        <v>85</v>
      </c>
      <c r="B9" s="65">
        <v>42856</v>
      </c>
      <c r="C9" s="66" t="s">
        <v>83</v>
      </c>
      <c r="D9" s="67">
        <v>42870</v>
      </c>
      <c r="E9" s="68">
        <v>4</v>
      </c>
      <c r="F9" s="69">
        <v>300000</v>
      </c>
      <c r="G9" s="70">
        <v>0</v>
      </c>
      <c r="H9" s="71">
        <f>F9-G9</f>
        <v>300000</v>
      </c>
      <c r="I9" s="71">
        <f t="shared" ref="I9:I39" si="0">IF(H9&lt;200000,0,H9-200000)</f>
        <v>100000</v>
      </c>
    </row>
    <row r="10" spans="1:9" ht="20.25" customHeight="1">
      <c r="A10" s="46" t="s">
        <v>86</v>
      </c>
      <c r="B10" s="65">
        <v>43132</v>
      </c>
      <c r="C10" s="66" t="s">
        <v>60</v>
      </c>
      <c r="D10" s="67">
        <v>43156</v>
      </c>
      <c r="E10" s="68">
        <v>5</v>
      </c>
      <c r="F10" s="69">
        <v>400000</v>
      </c>
      <c r="G10" s="70">
        <v>0</v>
      </c>
      <c r="H10" s="71">
        <f>F10-G10</f>
        <v>400000</v>
      </c>
      <c r="I10" s="71">
        <f t="shared" si="0"/>
        <v>200000</v>
      </c>
    </row>
    <row r="11" spans="1:9" ht="20.25" customHeight="1">
      <c r="A11" s="48" t="s">
        <v>87</v>
      </c>
      <c r="B11" s="72">
        <v>42948</v>
      </c>
      <c r="C11" s="23" t="s">
        <v>60</v>
      </c>
      <c r="D11" s="73">
        <v>42978</v>
      </c>
      <c r="E11" s="74">
        <v>10</v>
      </c>
      <c r="F11" s="75">
        <v>800000</v>
      </c>
      <c r="G11" s="76">
        <v>700000</v>
      </c>
      <c r="H11" s="77">
        <f t="shared" ref="H11:H39" si="1">F11-G11</f>
        <v>100000</v>
      </c>
      <c r="I11" s="77">
        <f t="shared" si="0"/>
        <v>0</v>
      </c>
    </row>
    <row r="12" spans="1:9" ht="20.25" customHeight="1">
      <c r="A12" s="46" t="s">
        <v>87</v>
      </c>
      <c r="B12" s="72">
        <v>42979</v>
      </c>
      <c r="C12" s="23" t="s">
        <v>60</v>
      </c>
      <c r="D12" s="73">
        <v>43008</v>
      </c>
      <c r="E12" s="74">
        <v>11</v>
      </c>
      <c r="F12" s="75">
        <v>600000</v>
      </c>
      <c r="G12" s="76">
        <v>50000</v>
      </c>
      <c r="H12" s="77">
        <f t="shared" si="1"/>
        <v>550000</v>
      </c>
      <c r="I12" s="77">
        <f t="shared" si="0"/>
        <v>350000</v>
      </c>
    </row>
    <row r="13" spans="1:9" ht="20.25" customHeight="1">
      <c r="A13" s="48" t="s">
        <v>87</v>
      </c>
      <c r="B13" s="72">
        <v>43009</v>
      </c>
      <c r="C13" s="23" t="s">
        <v>60</v>
      </c>
      <c r="D13" s="73">
        <v>43018</v>
      </c>
      <c r="E13" s="74">
        <v>9</v>
      </c>
      <c r="F13" s="75">
        <v>500000</v>
      </c>
      <c r="G13" s="76">
        <v>0</v>
      </c>
      <c r="H13" s="77">
        <f t="shared" si="1"/>
        <v>500000</v>
      </c>
      <c r="I13" s="77">
        <f t="shared" si="0"/>
        <v>300000</v>
      </c>
    </row>
    <row r="14" spans="1:9" ht="20.25" customHeight="1">
      <c r="A14" s="46"/>
      <c r="B14" s="72"/>
      <c r="C14" s="23" t="s">
        <v>60</v>
      </c>
      <c r="D14" s="73"/>
      <c r="E14" s="74"/>
      <c r="F14" s="75"/>
      <c r="G14" s="76"/>
      <c r="H14" s="77">
        <f t="shared" si="1"/>
        <v>0</v>
      </c>
      <c r="I14" s="77">
        <f t="shared" si="0"/>
        <v>0</v>
      </c>
    </row>
    <row r="15" spans="1:9" ht="20.25" customHeight="1">
      <c r="A15" s="48"/>
      <c r="B15" s="72"/>
      <c r="C15" s="23" t="s">
        <v>60</v>
      </c>
      <c r="D15" s="73"/>
      <c r="E15" s="74"/>
      <c r="F15" s="75"/>
      <c r="G15" s="76"/>
      <c r="H15" s="77">
        <f t="shared" si="1"/>
        <v>0</v>
      </c>
      <c r="I15" s="77">
        <f t="shared" si="0"/>
        <v>0</v>
      </c>
    </row>
    <row r="16" spans="1:9" ht="20.25" customHeight="1">
      <c r="A16" s="46"/>
      <c r="B16" s="72"/>
      <c r="C16" s="23" t="s">
        <v>60</v>
      </c>
      <c r="D16" s="73"/>
      <c r="E16" s="74"/>
      <c r="F16" s="75"/>
      <c r="G16" s="76"/>
      <c r="H16" s="77">
        <f t="shared" si="1"/>
        <v>0</v>
      </c>
      <c r="I16" s="77">
        <f t="shared" si="0"/>
        <v>0</v>
      </c>
    </row>
    <row r="17" spans="1:9" ht="20.25" customHeight="1">
      <c r="A17" s="48"/>
      <c r="B17" s="72"/>
      <c r="C17" s="23" t="s">
        <v>60</v>
      </c>
      <c r="D17" s="73"/>
      <c r="E17" s="74"/>
      <c r="F17" s="75"/>
      <c r="G17" s="76"/>
      <c r="H17" s="77">
        <f t="shared" si="1"/>
        <v>0</v>
      </c>
      <c r="I17" s="77">
        <f t="shared" si="0"/>
        <v>0</v>
      </c>
    </row>
    <row r="18" spans="1:9" ht="20.25" customHeight="1">
      <c r="A18" s="46"/>
      <c r="B18" s="72"/>
      <c r="C18" s="23" t="s">
        <v>60</v>
      </c>
      <c r="D18" s="73"/>
      <c r="E18" s="74"/>
      <c r="F18" s="75"/>
      <c r="G18" s="76"/>
      <c r="H18" s="77">
        <f t="shared" si="1"/>
        <v>0</v>
      </c>
      <c r="I18" s="77">
        <f t="shared" si="0"/>
        <v>0</v>
      </c>
    </row>
    <row r="19" spans="1:9" ht="20.25" customHeight="1">
      <c r="A19" s="48"/>
      <c r="B19" s="72"/>
      <c r="C19" s="23" t="s">
        <v>60</v>
      </c>
      <c r="D19" s="73"/>
      <c r="E19" s="74"/>
      <c r="F19" s="75"/>
      <c r="G19" s="76"/>
      <c r="H19" s="77">
        <f t="shared" si="1"/>
        <v>0</v>
      </c>
      <c r="I19" s="77">
        <f t="shared" si="0"/>
        <v>0</v>
      </c>
    </row>
    <row r="20" spans="1:9" ht="20.25" customHeight="1">
      <c r="A20" s="46"/>
      <c r="B20" s="72"/>
      <c r="C20" s="23" t="s">
        <v>60</v>
      </c>
      <c r="D20" s="73"/>
      <c r="E20" s="74"/>
      <c r="F20" s="75"/>
      <c r="G20" s="76"/>
      <c r="H20" s="77">
        <f t="shared" si="1"/>
        <v>0</v>
      </c>
      <c r="I20" s="77">
        <f t="shared" si="0"/>
        <v>0</v>
      </c>
    </row>
    <row r="21" spans="1:9" ht="20.25" customHeight="1">
      <c r="A21" s="48"/>
      <c r="B21" s="72"/>
      <c r="C21" s="23" t="s">
        <v>60</v>
      </c>
      <c r="D21" s="73"/>
      <c r="E21" s="74"/>
      <c r="F21" s="75"/>
      <c r="G21" s="76"/>
      <c r="H21" s="77">
        <f t="shared" si="1"/>
        <v>0</v>
      </c>
      <c r="I21" s="77">
        <f t="shared" si="0"/>
        <v>0</v>
      </c>
    </row>
    <row r="22" spans="1:9" ht="20.25" customHeight="1">
      <c r="A22" s="46"/>
      <c r="B22" s="72"/>
      <c r="C22" s="23" t="s">
        <v>60</v>
      </c>
      <c r="D22" s="73"/>
      <c r="E22" s="74"/>
      <c r="F22" s="75"/>
      <c r="G22" s="76"/>
      <c r="H22" s="77">
        <f t="shared" si="1"/>
        <v>0</v>
      </c>
      <c r="I22" s="77">
        <f t="shared" si="0"/>
        <v>0</v>
      </c>
    </row>
    <row r="23" spans="1:9" ht="20.25" customHeight="1">
      <c r="A23" s="48"/>
      <c r="B23" s="72"/>
      <c r="C23" s="23" t="s">
        <v>60</v>
      </c>
      <c r="D23" s="73"/>
      <c r="E23" s="74"/>
      <c r="F23" s="75"/>
      <c r="G23" s="76"/>
      <c r="H23" s="77">
        <f t="shared" si="1"/>
        <v>0</v>
      </c>
      <c r="I23" s="77">
        <f t="shared" si="0"/>
        <v>0</v>
      </c>
    </row>
    <row r="24" spans="1:9" ht="20.25" customHeight="1">
      <c r="A24" s="46"/>
      <c r="B24" s="72"/>
      <c r="C24" s="23" t="s">
        <v>60</v>
      </c>
      <c r="D24" s="73"/>
      <c r="E24" s="74"/>
      <c r="F24" s="75"/>
      <c r="G24" s="76"/>
      <c r="H24" s="77">
        <f t="shared" si="1"/>
        <v>0</v>
      </c>
      <c r="I24" s="77">
        <f t="shared" si="0"/>
        <v>0</v>
      </c>
    </row>
    <row r="25" spans="1:9" ht="20.25" customHeight="1">
      <c r="A25" s="48"/>
      <c r="B25" s="72"/>
      <c r="C25" s="23" t="s">
        <v>60</v>
      </c>
      <c r="D25" s="73"/>
      <c r="E25" s="74"/>
      <c r="F25" s="75"/>
      <c r="G25" s="76"/>
      <c r="H25" s="77">
        <f t="shared" si="1"/>
        <v>0</v>
      </c>
      <c r="I25" s="77">
        <f t="shared" si="0"/>
        <v>0</v>
      </c>
    </row>
    <row r="26" spans="1:9" ht="20.25" customHeight="1">
      <c r="A26" s="46"/>
      <c r="B26" s="72"/>
      <c r="C26" s="23" t="s">
        <v>60</v>
      </c>
      <c r="D26" s="73"/>
      <c r="E26" s="74"/>
      <c r="F26" s="75"/>
      <c r="G26" s="76"/>
      <c r="H26" s="77">
        <f t="shared" si="1"/>
        <v>0</v>
      </c>
      <c r="I26" s="77">
        <f t="shared" si="0"/>
        <v>0</v>
      </c>
    </row>
    <row r="27" spans="1:9" ht="20.25" customHeight="1">
      <c r="A27" s="48"/>
      <c r="B27" s="72"/>
      <c r="C27" s="23" t="s">
        <v>60</v>
      </c>
      <c r="D27" s="73"/>
      <c r="E27" s="74"/>
      <c r="F27" s="75"/>
      <c r="G27" s="76"/>
      <c r="H27" s="77">
        <f t="shared" si="1"/>
        <v>0</v>
      </c>
      <c r="I27" s="77">
        <f t="shared" si="0"/>
        <v>0</v>
      </c>
    </row>
    <row r="28" spans="1:9" ht="20.25" customHeight="1">
      <c r="A28" s="46"/>
      <c r="B28" s="72"/>
      <c r="C28" s="23" t="s">
        <v>60</v>
      </c>
      <c r="D28" s="73"/>
      <c r="E28" s="74"/>
      <c r="F28" s="75"/>
      <c r="G28" s="76"/>
      <c r="H28" s="77">
        <f t="shared" si="1"/>
        <v>0</v>
      </c>
      <c r="I28" s="77">
        <f t="shared" si="0"/>
        <v>0</v>
      </c>
    </row>
    <row r="29" spans="1:9" ht="20.25" customHeight="1">
      <c r="A29" s="48"/>
      <c r="B29" s="72"/>
      <c r="C29" s="23" t="s">
        <v>60</v>
      </c>
      <c r="D29" s="73"/>
      <c r="E29" s="74"/>
      <c r="F29" s="75"/>
      <c r="G29" s="76"/>
      <c r="H29" s="77">
        <f t="shared" si="1"/>
        <v>0</v>
      </c>
      <c r="I29" s="77">
        <f t="shared" si="0"/>
        <v>0</v>
      </c>
    </row>
    <row r="30" spans="1:9" ht="20.25" customHeight="1">
      <c r="A30" s="46"/>
      <c r="B30" s="72"/>
      <c r="C30" s="23" t="s">
        <v>60</v>
      </c>
      <c r="D30" s="73"/>
      <c r="E30" s="74"/>
      <c r="F30" s="75"/>
      <c r="G30" s="76"/>
      <c r="H30" s="77">
        <f t="shared" si="1"/>
        <v>0</v>
      </c>
      <c r="I30" s="77">
        <f t="shared" si="0"/>
        <v>0</v>
      </c>
    </row>
    <row r="31" spans="1:9" ht="20.25" customHeight="1">
      <c r="A31" s="48"/>
      <c r="B31" s="72"/>
      <c r="C31" s="23" t="s">
        <v>60</v>
      </c>
      <c r="D31" s="73"/>
      <c r="E31" s="74"/>
      <c r="F31" s="75"/>
      <c r="G31" s="76"/>
      <c r="H31" s="77">
        <f t="shared" si="1"/>
        <v>0</v>
      </c>
      <c r="I31" s="77">
        <f t="shared" si="0"/>
        <v>0</v>
      </c>
    </row>
    <row r="32" spans="1:9" ht="20.25" customHeight="1">
      <c r="A32" s="46"/>
      <c r="B32" s="72"/>
      <c r="C32" s="23" t="s">
        <v>60</v>
      </c>
      <c r="D32" s="73"/>
      <c r="E32" s="74"/>
      <c r="F32" s="75"/>
      <c r="G32" s="76"/>
      <c r="H32" s="77">
        <f t="shared" si="1"/>
        <v>0</v>
      </c>
      <c r="I32" s="77">
        <f t="shared" si="0"/>
        <v>0</v>
      </c>
    </row>
    <row r="33" spans="1:9" ht="20.25" customHeight="1">
      <c r="A33" s="48"/>
      <c r="B33" s="72"/>
      <c r="C33" s="23" t="s">
        <v>60</v>
      </c>
      <c r="D33" s="73"/>
      <c r="E33" s="74"/>
      <c r="F33" s="75"/>
      <c r="G33" s="76"/>
      <c r="H33" s="77">
        <f t="shared" si="1"/>
        <v>0</v>
      </c>
      <c r="I33" s="77">
        <f t="shared" si="0"/>
        <v>0</v>
      </c>
    </row>
    <row r="34" spans="1:9" ht="20.25" customHeight="1">
      <c r="A34" s="46"/>
      <c r="B34" s="72"/>
      <c r="C34" s="23" t="s">
        <v>60</v>
      </c>
      <c r="D34" s="73"/>
      <c r="E34" s="74"/>
      <c r="F34" s="75"/>
      <c r="G34" s="76"/>
      <c r="H34" s="77">
        <f t="shared" si="1"/>
        <v>0</v>
      </c>
      <c r="I34" s="77">
        <f t="shared" si="0"/>
        <v>0</v>
      </c>
    </row>
    <row r="35" spans="1:9" ht="20.25" customHeight="1">
      <c r="A35" s="48"/>
      <c r="B35" s="72"/>
      <c r="C35" s="23" t="s">
        <v>60</v>
      </c>
      <c r="D35" s="73"/>
      <c r="E35" s="74"/>
      <c r="F35" s="75"/>
      <c r="G35" s="76"/>
      <c r="H35" s="77">
        <f t="shared" si="1"/>
        <v>0</v>
      </c>
      <c r="I35" s="77">
        <f t="shared" si="0"/>
        <v>0</v>
      </c>
    </row>
    <row r="36" spans="1:9" ht="20.25" customHeight="1">
      <c r="A36" s="46"/>
      <c r="B36" s="72"/>
      <c r="C36" s="23" t="s">
        <v>60</v>
      </c>
      <c r="D36" s="73"/>
      <c r="E36" s="74"/>
      <c r="F36" s="75"/>
      <c r="G36" s="76"/>
      <c r="H36" s="77">
        <f t="shared" si="1"/>
        <v>0</v>
      </c>
      <c r="I36" s="77">
        <f t="shared" si="0"/>
        <v>0</v>
      </c>
    </row>
    <row r="37" spans="1:9" ht="20.25" customHeight="1">
      <c r="A37" s="48"/>
      <c r="B37" s="72"/>
      <c r="C37" s="23" t="s">
        <v>60</v>
      </c>
      <c r="D37" s="73"/>
      <c r="E37" s="74"/>
      <c r="F37" s="75"/>
      <c r="G37" s="76"/>
      <c r="H37" s="77">
        <f t="shared" si="1"/>
        <v>0</v>
      </c>
      <c r="I37" s="77">
        <f t="shared" si="0"/>
        <v>0</v>
      </c>
    </row>
    <row r="38" spans="1:9" ht="20.25" customHeight="1">
      <c r="A38" s="46"/>
      <c r="B38" s="72"/>
      <c r="C38" s="23" t="s">
        <v>60</v>
      </c>
      <c r="D38" s="73"/>
      <c r="E38" s="74"/>
      <c r="F38" s="75"/>
      <c r="G38" s="76"/>
      <c r="H38" s="77">
        <f t="shared" si="1"/>
        <v>0</v>
      </c>
      <c r="I38" s="77">
        <f t="shared" si="0"/>
        <v>0</v>
      </c>
    </row>
    <row r="39" spans="1:9" ht="20.25" customHeight="1">
      <c r="A39" s="48"/>
      <c r="B39" s="72"/>
      <c r="C39" s="23" t="s">
        <v>60</v>
      </c>
      <c r="D39" s="73"/>
      <c r="E39" s="74"/>
      <c r="F39" s="75"/>
      <c r="G39" s="76"/>
      <c r="H39" s="77">
        <f t="shared" si="1"/>
        <v>0</v>
      </c>
      <c r="I39" s="77">
        <f t="shared" si="0"/>
        <v>0</v>
      </c>
    </row>
    <row r="40" spans="1:9" ht="20.25" customHeight="1">
      <c r="A40" s="15" t="s">
        <v>81</v>
      </c>
      <c r="B40" s="51"/>
      <c r="C40" s="40"/>
      <c r="D40" s="78"/>
      <c r="E40" s="79"/>
      <c r="F40" s="80"/>
      <c r="G40" s="81"/>
      <c r="H40" s="81"/>
      <c r="I40" s="81">
        <f>SUBTOTAL(109,I8:I39)</f>
        <v>1150000</v>
      </c>
    </row>
    <row r="41" spans="1:9" ht="20.25" customHeight="1">
      <c r="A41" s="26" t="s">
        <v>27</v>
      </c>
      <c r="B41" s="26"/>
      <c r="F41" s="26"/>
      <c r="G41" s="26"/>
      <c r="H41" s="26"/>
      <c r="I41" s="26"/>
    </row>
    <row r="42" spans="1:9" ht="20.25" customHeight="1">
      <c r="A42" s="125" t="s">
        <v>90</v>
      </c>
      <c r="B42" s="125"/>
      <c r="C42" s="125"/>
      <c r="D42" s="125"/>
      <c r="E42" s="125"/>
      <c r="F42" s="125"/>
      <c r="G42" s="125"/>
      <c r="H42" s="125"/>
      <c r="I42" s="125"/>
    </row>
    <row r="43" spans="1:9" ht="20.25" customHeight="1">
      <c r="A43" s="125"/>
      <c r="B43" s="125"/>
      <c r="C43" s="125"/>
      <c r="D43" s="125"/>
      <c r="E43" s="125"/>
      <c r="F43" s="125"/>
      <c r="G43" s="125"/>
      <c r="H43" s="125"/>
      <c r="I43" s="125"/>
    </row>
    <row r="44" spans="1:9" ht="20.25" customHeight="1">
      <c r="A44" s="26" t="s">
        <v>91</v>
      </c>
      <c r="B44" s="26"/>
      <c r="F44" s="26"/>
      <c r="G44" s="26"/>
      <c r="H44" s="26"/>
      <c r="I44" s="26"/>
    </row>
    <row r="45" spans="1:9" ht="20.25" customHeight="1">
      <c r="A45" s="26" t="s">
        <v>92</v>
      </c>
      <c r="B45" s="26"/>
      <c r="F45" s="26"/>
      <c r="G45" s="26"/>
      <c r="H45" s="26"/>
      <c r="I45" s="26"/>
    </row>
    <row r="46" spans="1:9" ht="20.25" customHeight="1">
      <c r="A46" s="26" t="s">
        <v>93</v>
      </c>
      <c r="B46" s="26"/>
      <c r="F46" s="26"/>
      <c r="G46" s="26"/>
      <c r="H46" s="26"/>
      <c r="I46" s="26"/>
    </row>
    <row r="47" spans="1:9" ht="20.25" customHeight="1">
      <c r="A47" s="26" t="s">
        <v>97</v>
      </c>
      <c r="B47" s="26"/>
      <c r="F47" s="26"/>
      <c r="G47" s="26"/>
      <c r="H47" s="26"/>
      <c r="I47" s="26"/>
    </row>
    <row r="48" spans="1:9" ht="20.25" customHeight="1">
      <c r="A48" s="169" t="s">
        <v>89</v>
      </c>
      <c r="B48" s="169"/>
      <c r="C48" s="169"/>
      <c r="D48" s="169"/>
      <c r="E48" s="169"/>
      <c r="F48" s="169"/>
      <c r="G48" s="169"/>
      <c r="H48" s="169"/>
      <c r="I48" s="169"/>
    </row>
    <row r="49" spans="1:9" ht="20.25" customHeight="1">
      <c r="A49" s="169"/>
      <c r="B49" s="169"/>
      <c r="C49" s="169"/>
      <c r="D49" s="169"/>
      <c r="E49" s="169"/>
      <c r="F49" s="169"/>
      <c r="G49" s="169"/>
      <c r="H49" s="169"/>
      <c r="I49" s="169"/>
    </row>
    <row r="50" spans="1:9" ht="20.25" customHeight="1">
      <c r="A50" s="169"/>
      <c r="B50" s="169"/>
      <c r="C50" s="169"/>
      <c r="D50" s="169"/>
      <c r="E50" s="169"/>
      <c r="F50" s="169"/>
      <c r="G50" s="169"/>
      <c r="H50" s="169"/>
      <c r="I50" s="169"/>
    </row>
    <row r="51" spans="1:9" ht="20.25" customHeight="1">
      <c r="A51" s="26"/>
      <c r="B51" s="26"/>
      <c r="F51" s="26"/>
      <c r="G51" s="26"/>
      <c r="H51" s="26"/>
      <c r="I51" s="26"/>
    </row>
  </sheetData>
  <mergeCells count="2">
    <mergeCell ref="A42:I43"/>
    <mergeCell ref="A48:I50"/>
  </mergeCells>
  <phoneticPr fontId="1"/>
  <printOptions horizontalCentered="1"/>
  <pageMargins left="0.59055118110236227" right="0.59055118110236227" top="0.59055118110236227" bottom="0.59055118110236227" header="0.39370078740157483" footer="0.39370078740157483"/>
  <pageSetup paperSize="9" scale="81" fitToHeight="0" orientation="portrait" cellComments="asDisplayed" r:id="rId1"/>
  <headerFooter alignWithMargins="0">
    <oddHeader>&amp;R&amp;G</oddHeader>
    <oddFooter>&amp;C&amp;"ＭＳ ゴシック,標準"&amp;10&amp;P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15"/>
  <sheetViews>
    <sheetView tabSelected="1" zoomScale="70" zoomScaleNormal="70" workbookViewId="0">
      <pane ySplit="3" topLeftCell="A4" activePane="bottomLeft" state="frozen"/>
      <selection activeCell="BL164" sqref="BL164"/>
      <selection pane="bottomLeft" activeCell="C26" sqref="C26"/>
    </sheetView>
  </sheetViews>
  <sheetFormatPr defaultRowHeight="13.5"/>
  <cols>
    <col min="1" max="1" width="3.75" style="102" bestFit="1" customWidth="1"/>
    <col min="2" max="2" width="31.75" style="102" customWidth="1"/>
    <col min="3" max="3" width="21.375" style="102" bestFit="1" customWidth="1"/>
    <col min="4" max="4" width="9" style="102"/>
    <col min="5" max="5" width="7.125" style="102" customWidth="1"/>
    <col min="6" max="6" width="5.25" style="102" bestFit="1" customWidth="1"/>
    <col min="7" max="10" width="12" style="104" hidden="1" customWidth="1"/>
    <col min="11" max="12" width="11.625" style="104" hidden="1" customWidth="1"/>
    <col min="13" max="13" width="13" style="102" bestFit="1" customWidth="1"/>
    <col min="14" max="14" width="13.25" style="105" hidden="1" customWidth="1"/>
    <col min="15" max="15" width="10.625" style="102" customWidth="1"/>
    <col min="16" max="16" width="10.625" style="105" hidden="1" customWidth="1"/>
    <col min="17" max="17" width="10.625" style="102" customWidth="1"/>
    <col min="18" max="18" width="10.625" style="105" hidden="1" customWidth="1"/>
    <col min="19" max="19" width="10.625" style="102" customWidth="1"/>
    <col min="20" max="20" width="10.625" style="105" hidden="1" customWidth="1"/>
    <col min="21" max="21" width="10.625" style="102" customWidth="1"/>
    <col min="22" max="22" width="10.625" style="105" hidden="1" customWidth="1"/>
    <col min="23" max="23" width="16.25" style="103" customWidth="1"/>
    <col min="24" max="24" width="3.875" style="102" customWidth="1"/>
    <col min="25" max="26" width="12.75" style="103" bestFit="1" customWidth="1"/>
    <col min="27" max="16384" width="9" style="102"/>
  </cols>
  <sheetData>
    <row r="1" spans="1:26">
      <c r="B1" s="102" t="s">
        <v>142</v>
      </c>
    </row>
    <row r="2" spans="1:26" ht="24">
      <c r="G2" s="106" t="s">
        <v>143</v>
      </c>
      <c r="H2" s="106" t="s">
        <v>144</v>
      </c>
      <c r="I2" s="106" t="s">
        <v>145</v>
      </c>
      <c r="J2" s="106" t="s">
        <v>146</v>
      </c>
      <c r="K2" s="107" t="s">
        <v>147</v>
      </c>
      <c r="L2" s="108" t="s">
        <v>148</v>
      </c>
      <c r="M2" s="109"/>
      <c r="O2" s="109"/>
      <c r="Q2" s="109"/>
      <c r="S2" s="109"/>
      <c r="U2" s="109"/>
    </row>
    <row r="3" spans="1:26" ht="37.5">
      <c r="B3" s="110" t="s">
        <v>149</v>
      </c>
      <c r="C3" s="110" t="s">
        <v>150</v>
      </c>
      <c r="E3" s="120" t="s">
        <v>151</v>
      </c>
      <c r="F3" s="119" t="s">
        <v>152</v>
      </c>
      <c r="G3" s="112">
        <v>171675000</v>
      </c>
      <c r="H3" s="112">
        <v>4677000</v>
      </c>
      <c r="I3" s="112">
        <v>124897000</v>
      </c>
      <c r="J3" s="112">
        <v>2573000</v>
      </c>
      <c r="K3" s="112">
        <v>99166000</v>
      </c>
      <c r="L3" s="112">
        <v>5589000</v>
      </c>
      <c r="M3" s="119" t="s">
        <v>153</v>
      </c>
      <c r="N3" s="112">
        <v>4701000</v>
      </c>
      <c r="O3" s="119" t="s">
        <v>154</v>
      </c>
      <c r="P3" s="112">
        <v>13272000</v>
      </c>
      <c r="Q3" s="119" t="s">
        <v>155</v>
      </c>
      <c r="R3" s="112">
        <v>13272000</v>
      </c>
      <c r="S3" s="119" t="s">
        <v>156</v>
      </c>
      <c r="T3" s="112">
        <v>55995000</v>
      </c>
      <c r="U3" s="119" t="s">
        <v>157</v>
      </c>
      <c r="V3" s="112">
        <v>13272000</v>
      </c>
      <c r="W3" s="118" t="s">
        <v>164</v>
      </c>
      <c r="Y3" s="122" t="s">
        <v>160</v>
      </c>
      <c r="Z3" s="122" t="s">
        <v>158</v>
      </c>
    </row>
    <row r="4" spans="1:26">
      <c r="B4" s="111"/>
      <c r="C4" s="111"/>
      <c r="E4" s="111"/>
      <c r="F4" s="111"/>
      <c r="G4" s="112"/>
      <c r="H4" s="112"/>
      <c r="I4" s="112"/>
      <c r="J4" s="112"/>
      <c r="K4" s="112"/>
      <c r="L4" s="112"/>
      <c r="M4" s="111"/>
      <c r="N4" s="112"/>
      <c r="O4" s="111"/>
      <c r="P4" s="112"/>
      <c r="Q4" s="111"/>
      <c r="R4" s="112"/>
      <c r="S4" s="111"/>
      <c r="T4" s="112"/>
      <c r="U4" s="111"/>
      <c r="V4" s="112"/>
      <c r="W4" s="113"/>
      <c r="Y4" s="113"/>
      <c r="Z4" s="113"/>
    </row>
    <row r="5" spans="1:26">
      <c r="B5" s="111" t="s">
        <v>162</v>
      </c>
      <c r="C5" s="116" t="s">
        <v>159</v>
      </c>
      <c r="E5" s="116">
        <v>32</v>
      </c>
      <c r="F5" s="116">
        <v>12</v>
      </c>
      <c r="G5" s="112">
        <f>IF(F5="",0,IF(E5&gt;=30,$G$3*F5/12,0))</f>
        <v>171675000</v>
      </c>
      <c r="H5" s="112">
        <f>IF(F5="",0,IF(AND(30&gt;E5,E5&gt;20),($G$3-(30-E5)*$H$3)*F5/12,0))</f>
        <v>0</v>
      </c>
      <c r="I5" s="112">
        <f>IF(F5="",0,IF(E5=20,$I$3*F5/12,0))</f>
        <v>0</v>
      </c>
      <c r="J5" s="112">
        <f>IF(F5="",0,IF(E5="",0,IF(E5&lt;20,($I$3-(20-E5)*$J$3)*F5/12,0)))</f>
        <v>0</v>
      </c>
      <c r="K5" s="112">
        <f>IF(F5="",0,IF(C5="地域救命救急センター",IF(E5=10,($K$3*F5/12)-J5,0),0))</f>
        <v>0</v>
      </c>
      <c r="L5" s="112">
        <f>IF(E5="",0,IF(C5="地域救命救急センター",IF(AND(20&gt;E5,E5&gt;10),($K$3+((E5-10)*$L$3)*F5/12)-J5,0),0))</f>
        <v>0</v>
      </c>
      <c r="M5" s="116">
        <v>12</v>
      </c>
      <c r="N5" s="114">
        <f>$N$3*M5/12</f>
        <v>4701000</v>
      </c>
      <c r="O5" s="116">
        <v>12</v>
      </c>
      <c r="P5" s="114">
        <f>$P$3*O5/12</f>
        <v>13272000</v>
      </c>
      <c r="Q5" s="116">
        <v>12</v>
      </c>
      <c r="R5" s="114">
        <f>$R$3*Q5/12</f>
        <v>13272000</v>
      </c>
      <c r="S5" s="116"/>
      <c r="T5" s="114">
        <f>$T$3*S5/12</f>
        <v>0</v>
      </c>
      <c r="U5" s="116"/>
      <c r="V5" s="114">
        <f>$V$3*U5/12</f>
        <v>0</v>
      </c>
      <c r="W5" s="117"/>
      <c r="Y5" s="113">
        <f t="shared" ref="Y5" si="0">SUM(G5:L5,N5,P5,R5,T5,V5,W5)</f>
        <v>202920000</v>
      </c>
      <c r="Z5" s="113">
        <f t="shared" ref="Z5" si="1">SUM(G5:L5,N5,P5,R5,T5,V5)/2+W5</f>
        <v>101460000</v>
      </c>
    </row>
    <row r="6" spans="1:26">
      <c r="B6" s="111" t="s">
        <v>163</v>
      </c>
      <c r="C6" s="116" t="s">
        <v>161</v>
      </c>
      <c r="E6" s="116">
        <v>15</v>
      </c>
      <c r="F6" s="116">
        <v>12</v>
      </c>
      <c r="G6" s="112">
        <f>IF(F6="",0,IF(E6&gt;=30,$G$3*F6/12,0))</f>
        <v>0</v>
      </c>
      <c r="H6" s="112">
        <f>IF(F6="",0,IF(AND(30&gt;E6,E6&gt;20),($G$3-(30-E6)*$H$3)*F6/12,0))</f>
        <v>0</v>
      </c>
      <c r="I6" s="112">
        <f>IF(F6="",0,IF(E6=20,$I$3*F6/12,0))</f>
        <v>0</v>
      </c>
      <c r="J6" s="112">
        <f>IF(F6="",0,IF(E6="",0,IF(E6&lt;20,($I$3-(20-E6)*$J$3)*F6/12,0)))</f>
        <v>112032000</v>
      </c>
      <c r="K6" s="112">
        <f>IF(F6="",0,IF(C6="地域救命救急センター",IF(E6=10,($K$3*F6/12)-J6,0),0))</f>
        <v>0</v>
      </c>
      <c r="L6" s="112">
        <f>IF(E6="",0,IF(C6="地域救命救急センター",IF(AND(20&gt;E6,E6&gt;10),($K$3+((E6-10)*$L$3)*F6/12)-J6,0),0))</f>
        <v>15079000</v>
      </c>
      <c r="M6" s="116"/>
      <c r="N6" s="114">
        <f t="shared" ref="N6" si="2">$N$3*M6/12</f>
        <v>0</v>
      </c>
      <c r="O6" s="116"/>
      <c r="P6" s="114">
        <f t="shared" ref="P6" si="3">$P$3*O6/12</f>
        <v>0</v>
      </c>
      <c r="Q6" s="116"/>
      <c r="R6" s="114">
        <f t="shared" ref="R6" si="4">$R$3*Q6/12</f>
        <v>0</v>
      </c>
      <c r="S6" s="116">
        <v>12</v>
      </c>
      <c r="T6" s="114">
        <f t="shared" ref="T6" si="5">$T$3*S6/12</f>
        <v>55995000</v>
      </c>
      <c r="U6" s="116">
        <v>12</v>
      </c>
      <c r="V6" s="114">
        <f t="shared" ref="V6" si="6">$V$3*U6/12</f>
        <v>13272000</v>
      </c>
      <c r="W6" s="117">
        <v>12345</v>
      </c>
      <c r="Y6" s="113">
        <f t="shared" ref="Y6" si="7">SUM(G6:L6,N6,P6,R6,T6,V6,W6)</f>
        <v>196390345</v>
      </c>
      <c r="Z6" s="113">
        <f t="shared" ref="Z6" si="8">SUM(G6:L6,N6,P6,R6,T6,V6)/2+W6</f>
        <v>98201345</v>
      </c>
    </row>
    <row r="7" spans="1:26">
      <c r="B7" s="111" t="s">
        <v>168</v>
      </c>
      <c r="C7" s="116" t="s">
        <v>167</v>
      </c>
      <c r="E7" s="116"/>
      <c r="F7" s="116"/>
      <c r="G7" s="112"/>
      <c r="H7" s="112"/>
      <c r="I7" s="112"/>
      <c r="J7" s="112"/>
      <c r="K7" s="112"/>
      <c r="L7" s="112"/>
      <c r="M7" s="116"/>
      <c r="N7" s="114"/>
      <c r="O7" s="116"/>
      <c r="P7" s="114"/>
      <c r="Q7" s="116"/>
      <c r="R7" s="114"/>
      <c r="S7" s="116"/>
      <c r="T7" s="114"/>
      <c r="U7" s="116"/>
      <c r="V7" s="114"/>
      <c r="W7" s="117"/>
      <c r="Y7" s="113"/>
      <c r="Z7" s="113"/>
    </row>
    <row r="8" spans="1:26">
      <c r="A8" s="102">
        <f>A6+1</f>
        <v>1</v>
      </c>
      <c r="B8" s="111"/>
      <c r="C8" s="116"/>
      <c r="E8" s="116"/>
      <c r="F8" s="116"/>
      <c r="G8" s="112">
        <f t="shared" ref="G8:G10" si="9">IF(F8="",0,IF(E8&gt;=30,$G$3*F8/12,0))</f>
        <v>0</v>
      </c>
      <c r="H8" s="112">
        <f t="shared" ref="H8:H10" si="10">IF(F8="",0,IF(AND(30&gt;E8,E8&gt;20),($G$3-(30-E8)*$H$3)*F8/12,0))</f>
        <v>0</v>
      </c>
      <c r="I8" s="112">
        <f t="shared" ref="I8:I10" si="11">IF(F8="",0,IF(E8=20,$I$3*F8/12,0))</f>
        <v>0</v>
      </c>
      <c r="J8" s="112">
        <f t="shared" ref="J8:J10" si="12">IF(F8="",0,IF(E8="",0,IF(E8&lt;20,($I$3-(20-E8)*$J$3)*F8/12,0)))</f>
        <v>0</v>
      </c>
      <c r="K8" s="112">
        <f t="shared" ref="K8:K10" si="13">IF(F8="",0,IF(C8="地域救命救急センター",IF(E8=10,($K$3*F8/12)-J8,0),0))</f>
        <v>0</v>
      </c>
      <c r="L8" s="112">
        <f t="shared" ref="L8:L10" si="14">IF(E8="",0,IF(C8="地域救命救急センター",IF(AND(20&gt;E8,E8&gt;10),($K$3+((E8-10)*$L$3)*F8/12)-J8,0),0))</f>
        <v>0</v>
      </c>
      <c r="M8" s="116"/>
      <c r="N8" s="114">
        <f t="shared" ref="N8:N12" si="15">$N$3*M8/12</f>
        <v>0</v>
      </c>
      <c r="O8" s="116"/>
      <c r="P8" s="114">
        <f t="shared" ref="P8:P12" si="16">$P$3*O8/12</f>
        <v>0</v>
      </c>
      <c r="Q8" s="116"/>
      <c r="R8" s="114">
        <f t="shared" ref="R8:R12" si="17">$R$3*Q8/12</f>
        <v>0</v>
      </c>
      <c r="S8" s="116"/>
      <c r="T8" s="114">
        <f t="shared" ref="T8:T12" si="18">$T$3*S8/12</f>
        <v>0</v>
      </c>
      <c r="U8" s="116"/>
      <c r="V8" s="114">
        <f t="shared" ref="V8:V12" si="19">$V$3*U8/12</f>
        <v>0</v>
      </c>
      <c r="W8" s="117"/>
      <c r="Y8" s="115">
        <f>SUM(G8:L8,N8,P8,R8,T8,V8,W8)</f>
        <v>0</v>
      </c>
      <c r="Z8" s="115">
        <f>SUM(G8:L8,N8,P8,R8,T8,V8)/2+W8</f>
        <v>0</v>
      </c>
    </row>
    <row r="9" spans="1:26">
      <c r="A9" s="102">
        <f t="shared" ref="A9:A15" si="20">A8+1</f>
        <v>2</v>
      </c>
      <c r="B9" s="111"/>
      <c r="C9" s="116"/>
      <c r="E9" s="116"/>
      <c r="F9" s="116"/>
      <c r="G9" s="112">
        <f t="shared" si="9"/>
        <v>0</v>
      </c>
      <c r="H9" s="112">
        <f t="shared" si="10"/>
        <v>0</v>
      </c>
      <c r="I9" s="112">
        <f t="shared" si="11"/>
        <v>0</v>
      </c>
      <c r="J9" s="112">
        <f t="shared" si="12"/>
        <v>0</v>
      </c>
      <c r="K9" s="112">
        <f t="shared" si="13"/>
        <v>0</v>
      </c>
      <c r="L9" s="112">
        <f t="shared" si="14"/>
        <v>0</v>
      </c>
      <c r="M9" s="116"/>
      <c r="N9" s="114">
        <f t="shared" si="15"/>
        <v>0</v>
      </c>
      <c r="O9" s="116"/>
      <c r="P9" s="114">
        <f t="shared" si="16"/>
        <v>0</v>
      </c>
      <c r="Q9" s="116"/>
      <c r="R9" s="114">
        <f t="shared" si="17"/>
        <v>0</v>
      </c>
      <c r="S9" s="116"/>
      <c r="T9" s="114">
        <f t="shared" si="18"/>
        <v>0</v>
      </c>
      <c r="U9" s="116"/>
      <c r="V9" s="114">
        <f t="shared" si="19"/>
        <v>0</v>
      </c>
      <c r="W9" s="117"/>
      <c r="Y9" s="115">
        <f t="shared" ref="Y8:Y12" si="21">SUM(G9:L9,N9,P9,R9,T9,V9,W9)</f>
        <v>0</v>
      </c>
      <c r="Z9" s="115">
        <f t="shared" ref="Z8:Z12" si="22">SUM(G9:L9,N9,P9,R9,T9,V9)/2+W9</f>
        <v>0</v>
      </c>
    </row>
    <row r="10" spans="1:26">
      <c r="A10" s="102">
        <f t="shared" si="20"/>
        <v>3</v>
      </c>
      <c r="B10" s="111"/>
      <c r="C10" s="116"/>
      <c r="E10" s="116"/>
      <c r="F10" s="116"/>
      <c r="G10" s="112">
        <f t="shared" si="9"/>
        <v>0</v>
      </c>
      <c r="H10" s="112">
        <f t="shared" si="10"/>
        <v>0</v>
      </c>
      <c r="I10" s="112">
        <f t="shared" si="11"/>
        <v>0</v>
      </c>
      <c r="J10" s="112">
        <f t="shared" si="12"/>
        <v>0</v>
      </c>
      <c r="K10" s="112">
        <f t="shared" si="13"/>
        <v>0</v>
      </c>
      <c r="L10" s="112">
        <f t="shared" si="14"/>
        <v>0</v>
      </c>
      <c r="M10" s="116"/>
      <c r="N10" s="114">
        <f t="shared" si="15"/>
        <v>0</v>
      </c>
      <c r="O10" s="116"/>
      <c r="P10" s="114">
        <f t="shared" si="16"/>
        <v>0</v>
      </c>
      <c r="Q10" s="116"/>
      <c r="R10" s="114">
        <f t="shared" si="17"/>
        <v>0</v>
      </c>
      <c r="S10" s="116"/>
      <c r="T10" s="114">
        <f t="shared" si="18"/>
        <v>0</v>
      </c>
      <c r="U10" s="116"/>
      <c r="V10" s="114">
        <f t="shared" si="19"/>
        <v>0</v>
      </c>
      <c r="W10" s="117"/>
      <c r="Y10" s="115">
        <f t="shared" si="21"/>
        <v>0</v>
      </c>
      <c r="Z10" s="115">
        <f t="shared" si="22"/>
        <v>0</v>
      </c>
    </row>
    <row r="11" spans="1:26">
      <c r="A11" s="102">
        <f t="shared" si="20"/>
        <v>4</v>
      </c>
      <c r="B11" s="111"/>
      <c r="C11" s="116"/>
      <c r="E11" s="116"/>
      <c r="F11" s="116"/>
      <c r="G11" s="112">
        <f>IF(F11="",0,IF(E11&gt;=30,$G$3*F11/12,0))</f>
        <v>0</v>
      </c>
      <c r="H11" s="112">
        <f>IF(F11="",0,IF(AND(30&gt;E11,E11&gt;20),($G$3-(30-E11)*$H$3)*F11/12,0))</f>
        <v>0</v>
      </c>
      <c r="I11" s="112">
        <f>IF(F11="",0,IF(E11=20,$I$3*F11/12,0))</f>
        <v>0</v>
      </c>
      <c r="J11" s="112">
        <f>IF(F11="",0,IF(E11="",0,IF(E11&lt;20,($I$3-(20-E11)*$J$3)*F11/12,0)))</f>
        <v>0</v>
      </c>
      <c r="K11" s="112">
        <f>IF(F11="",0,IF(C11="地域救命救急センター",IF(E11=10,($K$3*F11/12)-J11,0),0))</f>
        <v>0</v>
      </c>
      <c r="L11" s="112">
        <f>IF(E11="",0,IF(C11="地域救命救急センター",IF(AND(20&gt;E11,E11&gt;10),($K$3+((E11-10)*$L$3)*F11/12)-J11,0),0))</f>
        <v>0</v>
      </c>
      <c r="M11" s="116"/>
      <c r="N11" s="114">
        <f t="shared" si="15"/>
        <v>0</v>
      </c>
      <c r="O11" s="116"/>
      <c r="P11" s="114">
        <f t="shared" si="16"/>
        <v>0</v>
      </c>
      <c r="Q11" s="116"/>
      <c r="R11" s="114">
        <f t="shared" si="17"/>
        <v>0</v>
      </c>
      <c r="S11" s="116"/>
      <c r="T11" s="114">
        <f t="shared" si="18"/>
        <v>0</v>
      </c>
      <c r="U11" s="116"/>
      <c r="V11" s="114">
        <f t="shared" si="19"/>
        <v>0</v>
      </c>
      <c r="W11" s="117"/>
      <c r="Y11" s="115">
        <f t="shared" si="21"/>
        <v>0</v>
      </c>
      <c r="Z11" s="115">
        <f t="shared" si="22"/>
        <v>0</v>
      </c>
    </row>
    <row r="12" spans="1:26">
      <c r="A12" s="102">
        <f t="shared" si="20"/>
        <v>5</v>
      </c>
      <c r="B12" s="111"/>
      <c r="C12" s="116"/>
      <c r="E12" s="116"/>
      <c r="F12" s="116"/>
      <c r="G12" s="112">
        <f>IF(F12="",0,IF(E12&gt;=30,$G$3*F12/12,0))</f>
        <v>0</v>
      </c>
      <c r="H12" s="112">
        <f>IF(F12="",0,IF(AND(30&gt;E12,E12&gt;20),($G$3-(30-E12)*$H$3)*F12/12,0))</f>
        <v>0</v>
      </c>
      <c r="I12" s="112">
        <f>IF(F12="",0,IF(E12=20,$I$3*F12/12,0))</f>
        <v>0</v>
      </c>
      <c r="J12" s="112">
        <f>IF(F12="",0,IF(E12="",0,IF(E12&lt;20,($I$3-(20-E12)*$J$3)*F12/12,0)))</f>
        <v>0</v>
      </c>
      <c r="K12" s="112">
        <f>IF(F12="",0,IF(C12="地域救命救急センター",IF(E12=10,($K$3*F12/12)-J12,0),0))</f>
        <v>0</v>
      </c>
      <c r="L12" s="112">
        <f>IF(E12="",0,IF(C12="地域救命救急センター",IF(AND(20&gt;E12,E12&gt;10),($K$3+((E12-10)*$L$3)*F12/12)-J12,0),0))</f>
        <v>0</v>
      </c>
      <c r="M12" s="116"/>
      <c r="N12" s="114">
        <f t="shared" si="15"/>
        <v>0</v>
      </c>
      <c r="O12" s="116"/>
      <c r="P12" s="114">
        <f t="shared" si="16"/>
        <v>0</v>
      </c>
      <c r="Q12" s="116"/>
      <c r="R12" s="114">
        <f t="shared" si="17"/>
        <v>0</v>
      </c>
      <c r="S12" s="116"/>
      <c r="T12" s="114">
        <f t="shared" si="18"/>
        <v>0</v>
      </c>
      <c r="U12" s="116"/>
      <c r="V12" s="114">
        <f t="shared" si="19"/>
        <v>0</v>
      </c>
      <c r="W12" s="117"/>
      <c r="Y12" s="115">
        <f t="shared" si="21"/>
        <v>0</v>
      </c>
      <c r="Z12" s="115">
        <f t="shared" si="22"/>
        <v>0</v>
      </c>
    </row>
    <row r="13" spans="1:26">
      <c r="A13" s="102">
        <f t="shared" si="20"/>
        <v>6</v>
      </c>
      <c r="B13" s="111"/>
      <c r="C13" s="116"/>
      <c r="E13" s="116"/>
      <c r="F13" s="116"/>
      <c r="G13" s="112">
        <f t="shared" ref="G13:G15" si="23">IF(F13="",0,IF(E13&gt;=30,$G$3*F13/12,0))</f>
        <v>0</v>
      </c>
      <c r="H13" s="112">
        <f t="shared" ref="H13:H15" si="24">IF(F13="",0,IF(AND(30&gt;E13,E13&gt;20),($G$3-(30-E13)*$H$3)*F13/12,0))</f>
        <v>0</v>
      </c>
      <c r="I13" s="112">
        <f t="shared" ref="I13:I15" si="25">IF(F13="",0,IF(E13=20,$I$3*F13/12,0))</f>
        <v>0</v>
      </c>
      <c r="J13" s="112">
        <f t="shared" ref="J13:J15" si="26">IF(F13="",0,IF(E13="",0,IF(E13&lt;20,($I$3-(20-E13)*$J$3)*F13/12,0)))</f>
        <v>0</v>
      </c>
      <c r="K13" s="112">
        <f t="shared" ref="K13:K15" si="27">IF(F13="",0,IF(C13="地域救命救急センター",IF(E13=10,($K$3*F13/12)-J13,0),0))</f>
        <v>0</v>
      </c>
      <c r="L13" s="112">
        <f t="shared" ref="L13:L15" si="28">IF(E13="",0,IF(C13="地域救命救急センター",IF(AND(20&gt;E13,E13&gt;10),($K$3+((E13-10)*$L$3)*F13/12)-J13,0),0))</f>
        <v>0</v>
      </c>
      <c r="M13" s="116"/>
      <c r="N13" s="114">
        <f t="shared" ref="N13:N15" si="29">$N$3*M13/12</f>
        <v>0</v>
      </c>
      <c r="O13" s="116"/>
      <c r="P13" s="114">
        <f t="shared" ref="P13:P15" si="30">$P$3*O13/12</f>
        <v>0</v>
      </c>
      <c r="Q13" s="116"/>
      <c r="R13" s="114">
        <f t="shared" ref="R13:R15" si="31">$R$3*Q13/12</f>
        <v>0</v>
      </c>
      <c r="S13" s="116"/>
      <c r="T13" s="114">
        <f t="shared" ref="T13:T15" si="32">$T$3*S13/12</f>
        <v>0</v>
      </c>
      <c r="U13" s="116"/>
      <c r="V13" s="114">
        <f t="shared" ref="V13:V15" si="33">$V$3*U13/12</f>
        <v>0</v>
      </c>
      <c r="W13" s="117"/>
      <c r="Y13" s="115">
        <f t="shared" ref="Y13:Y15" si="34">SUM(G13:L13,N13,P13,R13,T13,V13,W13)</f>
        <v>0</v>
      </c>
      <c r="Z13" s="115">
        <f t="shared" ref="Z13:Z15" si="35">SUM(G13:L13,N13,P13,R13,T13,V13)/2+W13</f>
        <v>0</v>
      </c>
    </row>
    <row r="14" spans="1:26">
      <c r="A14" s="102">
        <f t="shared" si="20"/>
        <v>7</v>
      </c>
      <c r="B14" s="111"/>
      <c r="C14" s="116"/>
      <c r="E14" s="116"/>
      <c r="F14" s="116"/>
      <c r="G14" s="112">
        <f t="shared" si="23"/>
        <v>0</v>
      </c>
      <c r="H14" s="112">
        <f t="shared" si="24"/>
        <v>0</v>
      </c>
      <c r="I14" s="112">
        <f t="shared" si="25"/>
        <v>0</v>
      </c>
      <c r="J14" s="112">
        <f t="shared" si="26"/>
        <v>0</v>
      </c>
      <c r="K14" s="112">
        <f t="shared" si="27"/>
        <v>0</v>
      </c>
      <c r="L14" s="112">
        <f t="shared" si="28"/>
        <v>0</v>
      </c>
      <c r="M14" s="116"/>
      <c r="N14" s="114">
        <f t="shared" si="29"/>
        <v>0</v>
      </c>
      <c r="O14" s="116"/>
      <c r="P14" s="114">
        <f t="shared" si="30"/>
        <v>0</v>
      </c>
      <c r="Q14" s="116"/>
      <c r="R14" s="114">
        <f t="shared" si="31"/>
        <v>0</v>
      </c>
      <c r="S14" s="116"/>
      <c r="T14" s="114">
        <f t="shared" si="32"/>
        <v>0</v>
      </c>
      <c r="U14" s="116"/>
      <c r="V14" s="114">
        <f t="shared" si="33"/>
        <v>0</v>
      </c>
      <c r="W14" s="117"/>
      <c r="Y14" s="115">
        <f t="shared" si="34"/>
        <v>0</v>
      </c>
      <c r="Z14" s="115">
        <f t="shared" si="35"/>
        <v>0</v>
      </c>
    </row>
    <row r="15" spans="1:26">
      <c r="A15" s="102">
        <f t="shared" si="20"/>
        <v>8</v>
      </c>
      <c r="B15" s="111"/>
      <c r="C15" s="116"/>
      <c r="E15" s="116"/>
      <c r="F15" s="116"/>
      <c r="G15" s="112">
        <f t="shared" si="23"/>
        <v>0</v>
      </c>
      <c r="H15" s="112">
        <f t="shared" si="24"/>
        <v>0</v>
      </c>
      <c r="I15" s="112">
        <f t="shared" si="25"/>
        <v>0</v>
      </c>
      <c r="J15" s="112">
        <f t="shared" si="26"/>
        <v>0</v>
      </c>
      <c r="K15" s="112">
        <f t="shared" si="27"/>
        <v>0</v>
      </c>
      <c r="L15" s="112">
        <f t="shared" si="28"/>
        <v>0</v>
      </c>
      <c r="M15" s="116"/>
      <c r="N15" s="114">
        <f t="shared" si="29"/>
        <v>0</v>
      </c>
      <c r="O15" s="116"/>
      <c r="P15" s="114">
        <f t="shared" si="30"/>
        <v>0</v>
      </c>
      <c r="Q15" s="116"/>
      <c r="R15" s="114">
        <f t="shared" si="31"/>
        <v>0</v>
      </c>
      <c r="S15" s="116"/>
      <c r="T15" s="114">
        <f t="shared" si="32"/>
        <v>0</v>
      </c>
      <c r="U15" s="116"/>
      <c r="V15" s="114">
        <f t="shared" si="33"/>
        <v>0</v>
      </c>
      <c r="W15" s="117"/>
      <c r="Y15" s="115">
        <f t="shared" si="34"/>
        <v>0</v>
      </c>
      <c r="Z15" s="115">
        <f t="shared" si="35"/>
        <v>0</v>
      </c>
    </row>
  </sheetData>
  <phoneticPr fontId="1"/>
  <dataValidations count="2">
    <dataValidation type="list" allowBlank="1" showInputMessage="1" showErrorMessage="1" sqref="M5:M15 O5:O15 Q5:Q15 S5:S15 U5:U15 F5:F15" xr:uid="{00000000-0002-0000-0400-000000000000}">
      <formula1>"－,1,2,3,4,5,6,7,8,9,10,11,12"</formula1>
    </dataValidation>
    <dataValidation type="list" allowBlank="1" showInputMessage="1" showErrorMessage="1" sqref="C5:C15" xr:uid="{A05DF6F3-5019-4F44-99FF-2DAC766FFC5E}">
      <formula1>"救命救急センター,地域救命救急センター,ドクターカー"</formula1>
    </dataValidation>
  </dataValidations>
  <pageMargins left="0.70866141732283472" right="0.70866141732283472" top="0.74803149606299213" bottom="0.74803149606299213" header="0.31496062992125984" footer="0.31496062992125984"/>
  <pageSetup paperSize="9"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D3E9C4-2675-4FD7-9987-FA7F18BA2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D4CC49-575F-452A-BBF6-F63102D87B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0F570DBE-27FF-413A-88F5-8B98370253FB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  <ds:schemaRef ds:uri="http://purl.org/dc/dcmitype/"/>
    <ds:schemaRef ds:uri="8B97BE19-CDDD-400E-817A-CFDD13F7EC12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事業概要</vt:lpstr>
      <vt:lpstr>所要額明細書</vt:lpstr>
      <vt:lpstr>在日外国人未収金明細書</vt:lpstr>
      <vt:lpstr>在日外国人未収金明細書 (記載例)</vt:lpstr>
      <vt:lpstr>（参考）基準額算出用</vt:lpstr>
      <vt:lpstr>在日外国人未収金明細書!Print_Area</vt:lpstr>
      <vt:lpstr>'在日外国人未収金明細書 (記載例)'!Print_Area</vt:lpstr>
      <vt:lpstr>事業概要!Print_Area</vt:lpstr>
      <vt:lpstr>所要額明細書!Print_Area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三戸 香澄(mito-kasumi.qq1)</cp:lastModifiedBy>
  <cp:lastPrinted>2019-10-13T08:57:02Z</cp:lastPrinted>
  <dcterms:created xsi:type="dcterms:W3CDTF">2009-02-26T05:55:00Z</dcterms:created>
  <dcterms:modified xsi:type="dcterms:W3CDTF">2025-04-04T01:32:44Z</dcterms:modified>
</cp:coreProperties>
</file>