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hdlm0230\disk\DATA\観光施設事業所\19経理担当者業務\H28~(H29.10.31)\公営企業報告関係\経営比較分析表\R5\【照会_2月2日（金）期限】公営企業に係る経営比較分析表（令和４年度決算）の分析等について\【経営比較分析表】2022_073644_47_111\"/>
    </mc:Choice>
  </mc:AlternateContent>
  <xr:revisionPtr revIDLastSave="0" documentId="13_ncr:1_{06B746F7-92C3-4195-867F-6C2AEF88056A}" xr6:coauthVersionLast="43" xr6:coauthVersionMax="43" xr10:uidLastSave="{00000000-0000-0000-0000-000000000000}"/>
  <workbookProtection workbookAlgorithmName="SHA-512" workbookHashValue="LwN7WIGfBMHTFnBoOoezbbUFQkAKFec6firnnFOUymlqmw+d7xBELHIDAuHHSoZskXhixIPT0JiW6KHhApJFvA==" workbookSaltValue="hs3twQHqhhxxxuVfdprDjA==" workbookSpinCount="100000" lockStructure="1"/>
  <bookViews>
    <workbookView xWindow="22170" yWindow="585" windowWidth="25815" windowHeight="1425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8" i="4"/>
  <c r="L88" i="4"/>
  <c r="I88" i="4"/>
  <c r="H88" i="4"/>
  <c r="F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76" i="4" l="1"/>
  <c r="IX52" i="4"/>
  <c r="BV30" i="4"/>
  <c r="BV76" i="4"/>
  <c r="FJ52" i="4"/>
  <c r="IX30" i="4"/>
  <c r="ML76" i="4"/>
  <c r="BV52" i="4"/>
  <c r="FJ30" i="4"/>
  <c r="ML52" i="4"/>
  <c r="C11" i="5"/>
  <c r="D11" i="5"/>
  <c r="E11" i="5"/>
  <c r="B11" i="5"/>
  <c r="HV30" i="4" l="1"/>
  <c r="LJ76" i="4"/>
  <c r="AT52" i="4"/>
  <c r="EH30" i="4"/>
  <c r="AT76" i="4"/>
  <c r="EH52" i="4"/>
  <c r="HV76" i="4"/>
  <c r="LJ52" i="4"/>
  <c r="AT30" i="4"/>
  <c r="HV52" i="4"/>
  <c r="HH52" i="4"/>
  <c r="AF76" i="4"/>
  <c r="DT52" i="4"/>
  <c r="HH30" i="4"/>
  <c r="KV76" i="4"/>
  <c r="AF52" i="4"/>
  <c r="DT30" i="4"/>
  <c r="KV52" i="4"/>
  <c r="HH76" i="4"/>
  <c r="AF30" i="4"/>
  <c r="GT52" i="4"/>
  <c r="R76" i="4"/>
  <c r="DF52" i="4"/>
  <c r="GT30" i="4"/>
  <c r="KH76" i="4"/>
  <c r="DF30" i="4"/>
  <c r="GT76" i="4"/>
  <c r="R30" i="4"/>
  <c r="R52" i="4"/>
  <c r="KH52" i="4"/>
  <c r="IJ76" i="4"/>
  <c r="LX52" i="4"/>
  <c r="BH30" i="4"/>
  <c r="IJ52" i="4"/>
  <c r="BH76" i="4"/>
  <c r="EV52" i="4"/>
  <c r="LX76" i="4"/>
  <c r="BH52" i="4"/>
  <c r="IJ30" i="4"/>
  <c r="EV30" i="4"/>
</calcChain>
</file>

<file path=xl/sharedStrings.xml><?xml version="1.0" encoding="utf-8"?>
<sst xmlns="http://schemas.openxmlformats.org/spreadsheetml/2006/main" count="301" uniqueCount="139">
  <si>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</si>
  <si>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</si>
  <si>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</si>
  <si>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</si>
  <si>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</si>
  <si>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</si>
  <si>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</si>
  <si>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</si>
  <si>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</si>
  <si>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</si>
  <si>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</si>
  <si>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</si>
  <si>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</si>
  <si>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</si>
  <si>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</si>
  <si>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</si>
  <si>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</si>
  <si>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</si>
  <si>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</si>
  <si>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</si>
  <si>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</si>
  <si>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</si>
  <si>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</si>
  <si>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</si>
  <si>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</si>
  <si>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</si>
  <si>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</si>
  <si>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</si>
  <si>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</si>
  <si>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</si>
  <si>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</si>
  <si>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</si>
  <si>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</si>
  <si>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</si>
  <si>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</si>
  <si>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</si>
  <si>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</si>
  <si>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</si>
  <si>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</si>
  <si>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</si>
  <si>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</si>
  <si>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</si>
  <si>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</si>
  <si>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</si>
  <si>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</si>
  <si>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</si>
  <si>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</si>
  <si>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</si>
  <si>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</si>
  <si>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</si>
  <si>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</si>
  <si>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</si>
  <si>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</si>
  <si>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</si>
  <si>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</si>
  <si>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</si>
  <si>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</si>
  <si>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</si>
  <si>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</si>
  <si>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</si>
  <si>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</si>
  <si>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</si>
  <si>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</si>
  <si>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</si>
  <si>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</si>
  <si>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</si>
  <si>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</si>
  <si>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</si>
  <si>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</si>
  <si>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</si>
  <si>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</si>
  <si>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</si>
  <si>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</si>
  <si>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</si>
  <si>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</si>
  <si>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</si>
  <si>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</si>
  <si>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</si>
  <si>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</si>
  <si>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</si>
  <si>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</si>
  <si>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</si>
  <si>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</si>
  <si>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</si>
  <si>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</si>
  <si>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</si>
  <si>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</si>
  <si>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</si>
  <si>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</si>
  <si>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</si>
  <si>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</si>
  <si>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</si>
  <si>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</si>
  <si>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</si>
  <si>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</si>
  <si>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</si>
  <si>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</si>
  <si>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</si>
  <si>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</si>
  <si>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</si>
  <si>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</si>
  <si>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</si>
  <si>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</si>
  <si>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</si>
  <si>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</si>
  <si>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当該値(N-1)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</si>
  <si>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</si>
  <si>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</si>
  <si>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</si>
  <si>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</si>
  <si>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</si>
  <si>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</si>
  <si>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</si>
  <si>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</si>
  <si>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</si>
  <si>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</si>
  <si>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</si>
  <si>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</si>
  <si>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</si>
  <si>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</si>
  <si>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福島県　檜枝岐村</t>
  </si>
  <si>
    <t>御池ロッジ</t>
  </si>
  <si>
    <t>法非適用</t>
  </si>
  <si>
    <t>観光施設事業</t>
  </si>
  <si>
    <t>休養宿泊施設</t>
  </si>
  <si>
    <t>Ａ１Ｂ１</t>
  </si>
  <si>
    <t>非設置</t>
  </si>
  <si>
    <t>該当数値なし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</si>
  <si>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</si>
  <si>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</si>
  <si>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</si>
  <si>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</si>
  <si>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</si>
  <si>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</si>
  <si>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</si>
  <si>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施設維持管理と健全経営を図り、積極的に村民の雇用を募るなど、地域経済の波及効果が期待できる施設運営を目指す。</t>
    <phoneticPr fontId="5"/>
  </si>
  <si>
    <t>B&amp;B方式の宿泊スタイルとなって初年度であったが、宿泊者数は伸び悩み当初見込みには届かず、厳しい状況である。</t>
    <rPh sb="16" eb="19">
      <t>ショネンド</t>
    </rPh>
    <rPh sb="25" eb="29">
      <t>シュクハクシャスウ</t>
    </rPh>
    <rPh sb="30" eb="31">
      <t>ノ</t>
    </rPh>
    <rPh sb="32" eb="33">
      <t>ナヤ</t>
    </rPh>
    <rPh sb="34" eb="36">
      <t>トウショ</t>
    </rPh>
    <rPh sb="36" eb="38">
      <t>ミコ</t>
    </rPh>
    <rPh sb="41" eb="42">
      <t>トド</t>
    </rPh>
    <rPh sb="45" eb="46">
      <t>キビ</t>
    </rPh>
    <rPh sb="48" eb="50">
      <t>ジョウキョウ</t>
    </rPh>
    <phoneticPr fontId="5"/>
  </si>
  <si>
    <t>当シーズンからB&amp;B方式の宿泊スタイルとし、夕食を提供しないことで材料費、人件費の削減を図り、宿泊料金を値下げし新たな客層の集客を目指したが、顧客数が伸びず収益増には繋がらなかった。
稼働率は、半年営業の為平均よりも低い数値となっている。</t>
    <rPh sb="0" eb="1">
      <t>トウ</t>
    </rPh>
    <rPh sb="10" eb="12">
      <t>ホウシキ</t>
    </rPh>
    <rPh sb="13" eb="15">
      <t>シュクハク</t>
    </rPh>
    <rPh sb="22" eb="24">
      <t>ユウショク</t>
    </rPh>
    <rPh sb="25" eb="27">
      <t>テイキョウ</t>
    </rPh>
    <rPh sb="33" eb="36">
      <t>ザイリョウヒ</t>
    </rPh>
    <rPh sb="37" eb="40">
      <t>ジンケンヒ</t>
    </rPh>
    <rPh sb="41" eb="43">
      <t>サクゲン</t>
    </rPh>
    <rPh sb="44" eb="45">
      <t>ハカ</t>
    </rPh>
    <rPh sb="47" eb="51">
      <t>シュクハクリョウキン</t>
    </rPh>
    <rPh sb="52" eb="54">
      <t>ネサ</t>
    </rPh>
    <rPh sb="56" eb="57">
      <t>アラ</t>
    </rPh>
    <rPh sb="59" eb="61">
      <t>キャクソウ</t>
    </rPh>
    <rPh sb="62" eb="64">
      <t>シュウキャク</t>
    </rPh>
    <rPh sb="65" eb="67">
      <t>メザ</t>
    </rPh>
    <rPh sb="71" eb="74">
      <t>コキャクスウ</t>
    </rPh>
    <rPh sb="75" eb="76">
      <t>ノ</t>
    </rPh>
    <rPh sb="78" eb="81">
      <t>シュウエキゾウ</t>
    </rPh>
    <rPh sb="83" eb="84">
      <t>ツナ</t>
    </rPh>
    <phoneticPr fontId="5"/>
  </si>
  <si>
    <t>債務はないが基金が年々減少している。
施設の修繕も計画的に実施している。</t>
    <rPh sb="6" eb="8">
      <t>キキン</t>
    </rPh>
    <rPh sb="9" eb="11">
      <t>ネンネン</t>
    </rPh>
    <rPh sb="11" eb="13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</si>
</sst>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946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4-43E5-9204-EADBCF3CA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3770</c:v>
                </c:pt>
                <c:pt idx="1">
                  <c:v>3122</c:v>
                </c:pt>
                <c:pt idx="2">
                  <c:v>63431</c:v>
                </c:pt>
                <c:pt idx="3">
                  <c:v>161674</c:v>
                </c:pt>
                <c:pt idx="4">
                  <c:v>7750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4-43E5-9204-EADBCF3CA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A91-4866-BCBE-37DAB6E92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1-4866-BCBE-37DAB6E92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5.4999999999999997E-3</c:v>
                </c:pt>
                <c:pt idx="1">
                  <c:v>5.5999999999999999E-3</c:v>
                </c:pt>
                <c:pt idx="2">
                  <c:v>9.7000000000000003E-3</c:v>
                </c:pt>
                <c:pt idx="3">
                  <c:v>4.8999999999999998E-3</c:v>
                </c:pt>
                <c:pt idx="4">
                  <c:v>5.0000000000000001E-4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D-421F-B81B-52E3B9015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2.9999999999999997E-4</c:v>
                </c:pt>
                <c:pt idx="1">
                  <c:v>2.0000000000000001E-4</c:v>
                </c:pt>
                <c:pt idx="2">
                  <c:v>0</c:v>
                </c:pt>
                <c:pt idx="3">
                  <c:v>0</c:v>
                </c:pt>
                <c:pt idx="4">
                  <c:v>2.0000000000000001E-4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D-421F-B81B-52E3B9015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6-450F-B235-2FBCC156E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26.5</c:v>
                </c:pt>
                <c:pt idx="1">
                  <c:v>19.5</c:v>
                </c:pt>
                <c:pt idx="2">
                  <c:v>47.8</c:v>
                </c:pt>
                <c:pt idx="3">
                  <c:v>42</c:v>
                </c:pt>
                <c:pt idx="4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6-450F-B235-2FBCC156E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83.3</c:v>
                </c:pt>
                <c:pt idx="2">
                  <c:v>158.9</c:v>
                </c:pt>
                <c:pt idx="3">
                  <c:v>213.5</c:v>
                </c:pt>
                <c:pt idx="4">
                  <c:v>100.2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9-4197-9A6E-579E046F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92.2</c:v>
                </c:pt>
                <c:pt idx="2">
                  <c:v>96.8</c:v>
                </c:pt>
                <c:pt idx="3">
                  <c:v>92.8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9-4197-9A6E-579E046F5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-13936</c:v>
                </c:pt>
                <c:pt idx="1">
                  <c:v>-13940</c:v>
                </c:pt>
                <c:pt idx="2">
                  <c:v>12676532</c:v>
                </c:pt>
                <c:pt idx="3">
                  <c:v>24414</c:v>
                </c:pt>
                <c:pt idx="4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2-4F02-907D-8671FE504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-10800</c:v>
                </c:pt>
                <c:pt idx="1">
                  <c:v>-18007</c:v>
                </c:pt>
                <c:pt idx="2">
                  <c:v>583147</c:v>
                </c:pt>
                <c:pt idx="3">
                  <c:v>-15708</c:v>
                </c:pt>
                <c:pt idx="4">
                  <c:v>-15228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2-4F02-907D-8671FE504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-53.6</c:v>
                </c:pt>
                <c:pt idx="1">
                  <c:v>-23</c:v>
                </c:pt>
                <c:pt idx="2">
                  <c:v>-307.5</c:v>
                </c:pt>
                <c:pt idx="3">
                  <c:v>-160.4</c:v>
                </c:pt>
                <c:pt idx="4">
                  <c:v>-13.6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F-450D-A29C-12E357302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-53.9</c:v>
                </c:pt>
                <c:pt idx="1">
                  <c:v>-19.8</c:v>
                </c:pt>
                <c:pt idx="2">
                  <c:v>-152.6</c:v>
                </c:pt>
                <c:pt idx="3">
                  <c:v>-61.8</c:v>
                </c:pt>
                <c:pt idx="4">
                  <c:v>-25.8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F-450D-A29C-12E357302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46.6</c:v>
                </c:pt>
                <c:pt idx="1">
                  <c:v>37.299999999999997</c:v>
                </c:pt>
                <c:pt idx="2">
                  <c:v>415.5</c:v>
                </c:pt>
                <c:pt idx="3">
                  <c:v>161.30000000000001</c:v>
                </c:pt>
                <c:pt idx="4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3-4BF9-851F-0FD6A2275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37.200000000000003</c:v>
                </c:pt>
                <c:pt idx="1">
                  <c:v>40.299999999999997</c:v>
                </c:pt>
                <c:pt idx="2">
                  <c:v>100.4</c:v>
                </c:pt>
                <c:pt idx="3">
                  <c:v>58.5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3-4BF9-851F-0FD6A2275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10.1</c:v>
                </c:pt>
                <c:pt idx="1">
                  <c:v>11.8</c:v>
                </c:pt>
                <c:pt idx="2">
                  <c:v>0</c:v>
                </c:pt>
                <c:pt idx="3">
                  <c:v>0</c:v>
                </c:pt>
                <c:pt idx="4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A-491C-84E1-8C2477EA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22.7</c:v>
                </c:pt>
                <c:pt idx="1">
                  <c:v>19.100000000000001</c:v>
                </c:pt>
                <c:pt idx="2">
                  <c:v>5.0999999999999996</c:v>
                </c:pt>
                <c:pt idx="3">
                  <c:v>6.4</c:v>
                </c:pt>
                <c:pt idx="4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A-491C-84E1-8C2477EA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9-43C7-A57B-E347CC0C6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536.70000000000005</c:v>
                </c:pt>
                <c:pt idx="1">
                  <c:v>43.6</c:v>
                </c:pt>
                <c:pt idx="2">
                  <c:v>330.8</c:v>
                </c:pt>
                <c:pt idx="3">
                  <c:v>92.9</c:v>
                </c:pt>
                <c:pt idx="4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9-43C7-A57B-E347CC0C6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2C4-4208-AD4E-F3708057A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4-4208-AD4E-F3708057A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【73,677】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【△42.8】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AK65" zoomScale="85" zoomScaleNormal="85" zoomScaleSheetLayoutView="70" workbookViewId="0">
      <selection activeCell="NI49" sqref="NI49:NW64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8" t="str">
        <f>データ!H6&amp;"　"&amp;データ!I6</f>
        <v>福島県檜枝岐村　御池ロッジ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観光施設事業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休養宿泊施設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6">
        <f>データ!S7</f>
        <v>5132</v>
      </c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5" t="str">
        <f>データ!T7</f>
        <v>無</v>
      </c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7">
        <f>データ!U7</f>
        <v>90</v>
      </c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3"/>
      <c r="NI8" s="88" t="s">
        <v>10</v>
      </c>
      <c r="NJ8" s="89"/>
      <c r="NK8" s="76" t="s">
        <v>11</v>
      </c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7"/>
    </row>
    <row r="9" spans="1:387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78" t="s">
        <v>19</v>
      </c>
      <c r="NJ9" s="79"/>
      <c r="NK9" s="80" t="s">
        <v>20</v>
      </c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1"/>
    </row>
    <row r="10" spans="1:387" ht="18.75" customHeight="1" x14ac:dyDescent="0.15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839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86">
        <f>データ!R7</f>
        <v>60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5" t="str">
        <f>データ!V7</f>
        <v>無</v>
      </c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7">
        <f>データ!W7</f>
        <v>5</v>
      </c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5" t="str">
        <f>データ!X7</f>
        <v>無</v>
      </c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05" t="s">
        <v>137</v>
      </c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7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5"/>
      <c r="NJ16" s="106"/>
      <c r="NK16" s="106"/>
      <c r="NL16" s="106"/>
      <c r="NM16" s="106"/>
      <c r="NN16" s="106"/>
      <c r="NO16" s="106"/>
      <c r="NP16" s="106"/>
      <c r="NQ16" s="106"/>
      <c r="NR16" s="106"/>
      <c r="NS16" s="106"/>
      <c r="NT16" s="106"/>
      <c r="NU16" s="106"/>
      <c r="NV16" s="106"/>
      <c r="NW16" s="107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5"/>
      <c r="NJ17" s="106"/>
      <c r="NK17" s="106"/>
      <c r="NL17" s="106"/>
      <c r="NM17" s="106"/>
      <c r="NN17" s="106"/>
      <c r="NO17" s="106"/>
      <c r="NP17" s="106"/>
      <c r="NQ17" s="106"/>
      <c r="NR17" s="106"/>
      <c r="NS17" s="106"/>
      <c r="NT17" s="106"/>
      <c r="NU17" s="106"/>
      <c r="NV17" s="106"/>
      <c r="NW17" s="107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5"/>
      <c r="NJ18" s="106"/>
      <c r="NK18" s="106"/>
      <c r="NL18" s="106"/>
      <c r="NM18" s="106"/>
      <c r="NN18" s="106"/>
      <c r="NO18" s="106"/>
      <c r="NP18" s="106"/>
      <c r="NQ18" s="106"/>
      <c r="NR18" s="106"/>
      <c r="NS18" s="106"/>
      <c r="NT18" s="106"/>
      <c r="NU18" s="106"/>
      <c r="NV18" s="106"/>
      <c r="NW18" s="107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5"/>
      <c r="NJ19" s="106"/>
      <c r="NK19" s="106"/>
      <c r="NL19" s="106"/>
      <c r="NM19" s="106"/>
      <c r="NN19" s="106"/>
      <c r="NO19" s="106"/>
      <c r="NP19" s="106"/>
      <c r="NQ19" s="106"/>
      <c r="NR19" s="106"/>
      <c r="NS19" s="106"/>
      <c r="NT19" s="106"/>
      <c r="NU19" s="106"/>
      <c r="NV19" s="106"/>
      <c r="NW19" s="107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5"/>
      <c r="NJ20" s="106"/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7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5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7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5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7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5"/>
      <c r="NJ23" s="106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7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5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7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5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7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5"/>
      <c r="NJ26" s="106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7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5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7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5"/>
      <c r="NJ28" s="106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7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5"/>
      <c r="NJ29" s="106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7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1" t="str">
        <f>データ!$B$11</f>
        <v>H30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 t="str">
        <f>データ!$C$11</f>
        <v>R01</v>
      </c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 t="str">
        <f>データ!$D$11</f>
        <v>R02</v>
      </c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 t="str">
        <f>データ!$E$11</f>
        <v>R03</v>
      </c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 t="str">
        <f>データ!$F$11</f>
        <v>R04</v>
      </c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1" t="str">
        <f>データ!$B$11</f>
        <v>H30</v>
      </c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 t="str">
        <f>データ!$C$11</f>
        <v>R01</v>
      </c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 t="str">
        <f>データ!$D$11</f>
        <v>R02</v>
      </c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 t="str">
        <f>データ!$E$11</f>
        <v>R03</v>
      </c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 t="str">
        <f>データ!$F$11</f>
        <v>R04</v>
      </c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1" t="str">
        <f>データ!$B$11</f>
        <v>H30</v>
      </c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 t="str">
        <f>データ!$C$11</f>
        <v>R01</v>
      </c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 t="str">
        <f>データ!$D$11</f>
        <v>R02</v>
      </c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 t="str">
        <f>データ!$E$11</f>
        <v>R03</v>
      </c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 t="str">
        <f>データ!$F$11</f>
        <v>R04</v>
      </c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8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10"/>
    </row>
    <row r="31" spans="1:387" ht="13.5" customHeight="1" x14ac:dyDescent="0.15">
      <c r="A31" s="2"/>
      <c r="B31" s="9"/>
      <c r="C31" s="2"/>
      <c r="D31" s="2"/>
      <c r="E31" s="2"/>
      <c r="F31" s="2"/>
      <c r="I31" s="119" t="s">
        <v>27</v>
      </c>
      <c r="J31" s="119"/>
      <c r="K31" s="119"/>
      <c r="L31" s="119"/>
      <c r="M31" s="119"/>
      <c r="N31" s="119"/>
      <c r="O31" s="119"/>
      <c r="P31" s="119"/>
      <c r="Q31" s="119"/>
      <c r="R31" s="120">
        <f>データ!Y7</f>
        <v>83.1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>
        <f>データ!Z7</f>
        <v>83.3</v>
      </c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>
        <f>データ!AA7</f>
        <v>158.9</v>
      </c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>
        <f>データ!AB7</f>
        <v>213.5</v>
      </c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>
        <f>データ!AC7</f>
        <v>100.2</v>
      </c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9" t="s">
        <v>27</v>
      </c>
      <c r="CX31" s="119"/>
      <c r="CY31" s="119"/>
      <c r="CZ31" s="119"/>
      <c r="DA31" s="119"/>
      <c r="DB31" s="119"/>
      <c r="DC31" s="119"/>
      <c r="DD31" s="119"/>
      <c r="DE31" s="119"/>
      <c r="DF31" s="120">
        <f>データ!AJ7</f>
        <v>4.2</v>
      </c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>
        <f>データ!AK7</f>
        <v>0</v>
      </c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>
        <f>データ!AL7</f>
        <v>0</v>
      </c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>
        <f>データ!AM7</f>
        <v>0</v>
      </c>
      <c r="EW31" s="120"/>
      <c r="EX31" s="120"/>
      <c r="EY31" s="120"/>
      <c r="EZ31" s="120"/>
      <c r="FA31" s="120"/>
      <c r="FB31" s="120"/>
      <c r="FC31" s="120"/>
      <c r="FD31" s="120"/>
      <c r="FE31" s="120"/>
      <c r="FF31" s="120"/>
      <c r="FG31" s="120"/>
      <c r="FH31" s="120"/>
      <c r="FI31" s="120"/>
      <c r="FJ31" s="120">
        <f>データ!AN7</f>
        <v>0</v>
      </c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9" t="s">
        <v>27</v>
      </c>
      <c r="GL31" s="119"/>
      <c r="GM31" s="119"/>
      <c r="GN31" s="119"/>
      <c r="GO31" s="119"/>
      <c r="GP31" s="119"/>
      <c r="GQ31" s="119"/>
      <c r="GR31" s="119"/>
      <c r="GS31" s="119"/>
      <c r="GT31" s="118">
        <f>データ!AU7</f>
        <v>946</v>
      </c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>
        <f>データ!AV7</f>
        <v>0</v>
      </c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>
        <f>データ!AW7</f>
        <v>0</v>
      </c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>
        <f>データ!AX7</f>
        <v>0</v>
      </c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  <c r="IW31" s="118"/>
      <c r="IX31" s="118">
        <f>データ!AY7</f>
        <v>0</v>
      </c>
      <c r="IY31" s="118"/>
      <c r="IZ31" s="118"/>
      <c r="JA31" s="118"/>
      <c r="JB31" s="118"/>
      <c r="JC31" s="118"/>
      <c r="JD31" s="118"/>
      <c r="JE31" s="118"/>
      <c r="JF31" s="118"/>
      <c r="JG31" s="118"/>
      <c r="JH31" s="118"/>
      <c r="JI31" s="118"/>
      <c r="JJ31" s="118"/>
      <c r="JK31" s="118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9" t="s">
        <v>29</v>
      </c>
      <c r="J32" s="119"/>
      <c r="K32" s="119"/>
      <c r="L32" s="119"/>
      <c r="M32" s="119"/>
      <c r="N32" s="119"/>
      <c r="O32" s="119"/>
      <c r="P32" s="119"/>
      <c r="Q32" s="119"/>
      <c r="R32" s="120">
        <f>データ!AD7</f>
        <v>96.2</v>
      </c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>
        <f>データ!AE7</f>
        <v>92.2</v>
      </c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>
        <f>データ!AF7</f>
        <v>96.8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>
        <f>データ!AG7</f>
        <v>92.8</v>
      </c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>
        <f>データ!AH7</f>
        <v>90.5</v>
      </c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9" t="s">
        <v>29</v>
      </c>
      <c r="CX32" s="119"/>
      <c r="CY32" s="119"/>
      <c r="CZ32" s="119"/>
      <c r="DA32" s="119"/>
      <c r="DB32" s="119"/>
      <c r="DC32" s="119"/>
      <c r="DD32" s="119"/>
      <c r="DE32" s="119"/>
      <c r="DF32" s="120">
        <f>データ!AO7</f>
        <v>26.5</v>
      </c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>
        <f>データ!AP7</f>
        <v>19.5</v>
      </c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>
        <f>データ!AQ7</f>
        <v>47.8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>
        <f>データ!AR7</f>
        <v>42</v>
      </c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>
        <f>データ!AS7</f>
        <v>37.9</v>
      </c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9" t="s">
        <v>29</v>
      </c>
      <c r="GL32" s="119"/>
      <c r="GM32" s="119"/>
      <c r="GN32" s="119"/>
      <c r="GO32" s="119"/>
      <c r="GP32" s="119"/>
      <c r="GQ32" s="119"/>
      <c r="GR32" s="119"/>
      <c r="GS32" s="119"/>
      <c r="GT32" s="118">
        <f>データ!AZ7</f>
        <v>3770</v>
      </c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>
        <f>データ!BA7</f>
        <v>3122</v>
      </c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>
        <f>データ!BB7</f>
        <v>63431</v>
      </c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>
        <f>データ!BC7</f>
        <v>161674</v>
      </c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  <c r="IW32" s="118"/>
      <c r="IX32" s="118">
        <f>データ!BD7</f>
        <v>7750</v>
      </c>
      <c r="IY32" s="118"/>
      <c r="IZ32" s="118"/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8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5" t="s">
        <v>138</v>
      </c>
      <c r="NJ32" s="106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7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5"/>
      <c r="NJ33" s="106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7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5"/>
      <c r="NJ34" s="106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7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5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7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5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7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5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7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5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7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5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7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5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7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5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7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5"/>
      <c r="NJ42" s="106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7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5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7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5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7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5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7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5"/>
      <c r="NJ46" s="106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7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8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10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5" t="s">
        <v>136</v>
      </c>
      <c r="NJ49" s="106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7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5"/>
      <c r="NJ50" s="106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7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5"/>
      <c r="NJ51" s="106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7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1" t="str">
        <f>データ!$B$11</f>
        <v>H30</v>
      </c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 t="str">
        <f>データ!$C$11</f>
        <v>R01</v>
      </c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 t="str">
        <f>データ!$D$11</f>
        <v>R02</v>
      </c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 t="str">
        <f>データ!$E$11</f>
        <v>R03</v>
      </c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 t="str">
        <f>データ!$F$11</f>
        <v>R04</v>
      </c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1" t="str">
        <f>データ!$B$11</f>
        <v>H30</v>
      </c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 t="str">
        <f>データ!$C$11</f>
        <v>R01</v>
      </c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 t="str">
        <f>データ!$D$11</f>
        <v>R02</v>
      </c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 t="str">
        <f>データ!$E$11</f>
        <v>R03</v>
      </c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 t="str">
        <f>データ!$F$11</f>
        <v>R04</v>
      </c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1" t="str">
        <f>データ!$B$11</f>
        <v>H30</v>
      </c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 t="str">
        <f>データ!$C$11</f>
        <v>R01</v>
      </c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 t="str">
        <f>データ!$D$11</f>
        <v>R02</v>
      </c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 t="str">
        <f>データ!$E$11</f>
        <v>R03</v>
      </c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 t="str">
        <f>データ!$F$11</f>
        <v>R04</v>
      </c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1" t="str">
        <f>データ!$B$11</f>
        <v>H30</v>
      </c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 t="str">
        <f>データ!$C$11</f>
        <v>R01</v>
      </c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 t="str">
        <f>データ!$D$11</f>
        <v>R02</v>
      </c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 t="str">
        <f>データ!$E$11</f>
        <v>R03</v>
      </c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 t="str">
        <f>データ!$F$11</f>
        <v>R04</v>
      </c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2"/>
      <c r="NA52" s="2"/>
      <c r="NB52" s="2"/>
      <c r="NC52" s="2"/>
      <c r="ND52" s="2"/>
      <c r="NE52" s="2"/>
      <c r="NF52" s="2"/>
      <c r="NG52" s="10"/>
      <c r="NH52" s="2"/>
      <c r="NI52" s="105"/>
      <c r="NJ52" s="106"/>
      <c r="NK52" s="106"/>
      <c r="NL52" s="106"/>
      <c r="NM52" s="106"/>
      <c r="NN52" s="106"/>
      <c r="NO52" s="106"/>
      <c r="NP52" s="106"/>
      <c r="NQ52" s="106"/>
      <c r="NR52" s="106"/>
      <c r="NS52" s="106"/>
      <c r="NT52" s="106"/>
      <c r="NU52" s="106"/>
      <c r="NV52" s="106"/>
      <c r="NW52" s="107"/>
    </row>
    <row r="53" spans="1:387" ht="13.5" customHeight="1" x14ac:dyDescent="0.15">
      <c r="A53" s="2"/>
      <c r="B53" s="9"/>
      <c r="C53" s="2"/>
      <c r="D53" s="2"/>
      <c r="E53" s="2"/>
      <c r="F53" s="2"/>
      <c r="I53" s="119" t="s">
        <v>27</v>
      </c>
      <c r="J53" s="119"/>
      <c r="K53" s="119"/>
      <c r="L53" s="119"/>
      <c r="M53" s="119"/>
      <c r="N53" s="119"/>
      <c r="O53" s="119"/>
      <c r="P53" s="119"/>
      <c r="Q53" s="119"/>
      <c r="R53" s="120">
        <f>データ!BF7</f>
        <v>10.1</v>
      </c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>
        <f>データ!BG7</f>
        <v>11.8</v>
      </c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>
        <f>データ!BH7</f>
        <v>0</v>
      </c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>
        <f>データ!BI7</f>
        <v>0</v>
      </c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>
        <f>データ!BJ7</f>
        <v>6.1</v>
      </c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9" t="s">
        <v>27</v>
      </c>
      <c r="CX53" s="119"/>
      <c r="CY53" s="119"/>
      <c r="CZ53" s="119"/>
      <c r="DA53" s="119"/>
      <c r="DB53" s="119"/>
      <c r="DC53" s="119"/>
      <c r="DD53" s="119"/>
      <c r="DE53" s="119"/>
      <c r="DF53" s="120">
        <f>データ!BQ7</f>
        <v>46.6</v>
      </c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>
        <f>データ!BR7</f>
        <v>37.299999999999997</v>
      </c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>
        <f>データ!BS7</f>
        <v>415.5</v>
      </c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>
        <f>データ!BT7</f>
        <v>161.30000000000001</v>
      </c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>
        <f>データ!BU7</f>
        <v>31.8</v>
      </c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9" t="s">
        <v>27</v>
      </c>
      <c r="GL53" s="119"/>
      <c r="GM53" s="119"/>
      <c r="GN53" s="119"/>
      <c r="GO53" s="119"/>
      <c r="GP53" s="119"/>
      <c r="GQ53" s="119"/>
      <c r="GR53" s="119"/>
      <c r="GS53" s="119"/>
      <c r="GT53" s="120">
        <f>データ!CB7</f>
        <v>-53.6</v>
      </c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>
        <f>データ!CC7</f>
        <v>-23</v>
      </c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>
        <f>データ!CD7</f>
        <v>-307.5</v>
      </c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>
        <f>データ!CE7</f>
        <v>-160.4</v>
      </c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>
        <f>データ!CF7</f>
        <v>-13.6</v>
      </c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9" t="s">
        <v>27</v>
      </c>
      <c r="JZ53" s="119"/>
      <c r="KA53" s="119"/>
      <c r="KB53" s="119"/>
      <c r="KC53" s="119"/>
      <c r="KD53" s="119"/>
      <c r="KE53" s="119"/>
      <c r="KF53" s="119"/>
      <c r="KG53" s="119"/>
      <c r="KH53" s="118">
        <f>データ!CM7</f>
        <v>-13936</v>
      </c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>
        <f>データ!CN7</f>
        <v>-13940</v>
      </c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>
        <f>データ!CO7</f>
        <v>12676532</v>
      </c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>
        <f>データ!CP7</f>
        <v>24414</v>
      </c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>
        <f>データ!CQ7</f>
        <v>183</v>
      </c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2"/>
      <c r="NA53" s="2"/>
      <c r="NB53" s="2"/>
      <c r="NC53" s="2"/>
      <c r="ND53" s="2"/>
      <c r="NE53" s="2"/>
      <c r="NF53" s="2"/>
      <c r="NG53" s="10"/>
      <c r="NH53" s="2"/>
      <c r="NI53" s="105"/>
      <c r="NJ53" s="106"/>
      <c r="NK53" s="106"/>
      <c r="NL53" s="106"/>
      <c r="NM53" s="106"/>
      <c r="NN53" s="106"/>
      <c r="NO53" s="106"/>
      <c r="NP53" s="106"/>
      <c r="NQ53" s="106"/>
      <c r="NR53" s="106"/>
      <c r="NS53" s="106"/>
      <c r="NT53" s="106"/>
      <c r="NU53" s="106"/>
      <c r="NV53" s="106"/>
      <c r="NW53" s="107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9" t="s">
        <v>29</v>
      </c>
      <c r="J54" s="119"/>
      <c r="K54" s="119"/>
      <c r="L54" s="119"/>
      <c r="M54" s="119"/>
      <c r="N54" s="119"/>
      <c r="O54" s="119"/>
      <c r="P54" s="119"/>
      <c r="Q54" s="119"/>
      <c r="R54" s="120">
        <f>データ!BK7</f>
        <v>22.7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>
        <f>データ!BL7</f>
        <v>19.100000000000001</v>
      </c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>
        <f>データ!BM7</f>
        <v>5.0999999999999996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>
        <f>データ!BN7</f>
        <v>6.4</v>
      </c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>
        <f>データ!BO7</f>
        <v>9.4</v>
      </c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9" t="s">
        <v>29</v>
      </c>
      <c r="CX54" s="119"/>
      <c r="CY54" s="119"/>
      <c r="CZ54" s="119"/>
      <c r="DA54" s="119"/>
      <c r="DB54" s="119"/>
      <c r="DC54" s="119"/>
      <c r="DD54" s="119"/>
      <c r="DE54" s="119"/>
      <c r="DF54" s="120">
        <f>データ!BV7</f>
        <v>37.200000000000003</v>
      </c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>
        <f>データ!BW7</f>
        <v>40.299999999999997</v>
      </c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>
        <f>データ!BX7</f>
        <v>100.4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>
        <f>データ!BY7</f>
        <v>58.5</v>
      </c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>
        <f>データ!BZ7</f>
        <v>42.5</v>
      </c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9" t="s">
        <v>29</v>
      </c>
      <c r="GL54" s="119"/>
      <c r="GM54" s="119"/>
      <c r="GN54" s="119"/>
      <c r="GO54" s="119"/>
      <c r="GP54" s="119"/>
      <c r="GQ54" s="119"/>
      <c r="GR54" s="119"/>
      <c r="GS54" s="119"/>
      <c r="GT54" s="120">
        <f>データ!CG7</f>
        <v>-53.9</v>
      </c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>
        <f>データ!CH7</f>
        <v>-19.8</v>
      </c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>
        <f>データ!CI7</f>
        <v>-152.6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>
        <f>データ!CJ7</f>
        <v>-61.8</v>
      </c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>
        <f>データ!CK7</f>
        <v>-25.8</v>
      </c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9" t="s">
        <v>29</v>
      </c>
      <c r="JZ54" s="119"/>
      <c r="KA54" s="119"/>
      <c r="KB54" s="119"/>
      <c r="KC54" s="119"/>
      <c r="KD54" s="119"/>
      <c r="KE54" s="119"/>
      <c r="KF54" s="119"/>
      <c r="KG54" s="119"/>
      <c r="KH54" s="121">
        <f>データ!CR7</f>
        <v>-10800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-18007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583147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-15708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-15228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05"/>
      <c r="NJ54" s="106"/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7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5"/>
      <c r="NJ55" s="106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7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5"/>
      <c r="NJ56" s="106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7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5"/>
      <c r="NJ57" s="106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7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5"/>
      <c r="NJ58" s="106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7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5"/>
      <c r="NJ59" s="106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7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05"/>
      <c r="NJ60" s="106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7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05"/>
      <c r="NJ61" s="106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7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5"/>
      <c r="NJ62" s="106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7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5"/>
      <c r="NJ63" s="106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7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8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10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5" t="s">
        <v>135</v>
      </c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7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301001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5"/>
      <c r="NJ67" s="106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7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5"/>
      <c r="NJ68" s="106"/>
      <c r="NK68" s="106"/>
      <c r="NL68" s="106"/>
      <c r="NM68" s="106"/>
      <c r="NN68" s="106"/>
      <c r="NO68" s="106"/>
      <c r="NP68" s="106"/>
      <c r="NQ68" s="106"/>
      <c r="NR68" s="106"/>
      <c r="NS68" s="106"/>
      <c r="NT68" s="106"/>
      <c r="NU68" s="106"/>
      <c r="NV68" s="106"/>
      <c r="NW68" s="107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5"/>
      <c r="NJ69" s="106"/>
      <c r="NK69" s="106"/>
      <c r="NL69" s="106"/>
      <c r="NM69" s="106"/>
      <c r="NN69" s="106"/>
      <c r="NO69" s="106"/>
      <c r="NP69" s="106"/>
      <c r="NQ69" s="106"/>
      <c r="NR69" s="106"/>
      <c r="NS69" s="106"/>
      <c r="NT69" s="106"/>
      <c r="NU69" s="106"/>
      <c r="NV69" s="106"/>
      <c r="NW69" s="107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5"/>
      <c r="NJ70" s="106"/>
      <c r="NK70" s="106"/>
      <c r="NL70" s="106"/>
      <c r="NM70" s="106"/>
      <c r="NN70" s="106"/>
      <c r="NO70" s="106"/>
      <c r="NP70" s="106"/>
      <c r="NQ70" s="106"/>
      <c r="NR70" s="106"/>
      <c r="NS70" s="106"/>
      <c r="NT70" s="106"/>
      <c r="NU70" s="106"/>
      <c r="NV70" s="106"/>
      <c r="NW70" s="107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5"/>
      <c r="NJ71" s="106"/>
      <c r="NK71" s="106"/>
      <c r="NL71" s="106"/>
      <c r="NM71" s="106"/>
      <c r="NN71" s="106"/>
      <c r="NO71" s="106"/>
      <c r="NP71" s="106"/>
      <c r="NQ71" s="106"/>
      <c r="NR71" s="106"/>
      <c r="NS71" s="106"/>
      <c r="NT71" s="106"/>
      <c r="NU71" s="106"/>
      <c r="NV71" s="106"/>
      <c r="NW71" s="107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5"/>
      <c r="NJ72" s="106"/>
      <c r="NK72" s="106"/>
      <c r="NL72" s="106"/>
      <c r="NM72" s="106"/>
      <c r="NN72" s="106"/>
      <c r="NO72" s="106"/>
      <c r="NP72" s="106"/>
      <c r="NQ72" s="106"/>
      <c r="NR72" s="106"/>
      <c r="NS72" s="106"/>
      <c r="NT72" s="106"/>
      <c r="NU72" s="106"/>
      <c r="NV72" s="106"/>
      <c r="NW72" s="107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5"/>
      <c r="NJ73" s="106"/>
      <c r="NK73" s="106"/>
      <c r="NL73" s="106"/>
      <c r="NM73" s="106"/>
      <c r="NN73" s="106"/>
      <c r="NO73" s="106"/>
      <c r="NP73" s="106"/>
      <c r="NQ73" s="106"/>
      <c r="NR73" s="106"/>
      <c r="NS73" s="106"/>
      <c r="NT73" s="106"/>
      <c r="NU73" s="106"/>
      <c r="NV73" s="106"/>
      <c r="NW73" s="107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5"/>
      <c r="NJ74" s="106"/>
      <c r="NK74" s="106"/>
      <c r="NL74" s="106"/>
      <c r="NM74" s="106"/>
      <c r="NN74" s="106"/>
      <c r="NO74" s="106"/>
      <c r="NP74" s="106"/>
      <c r="NQ74" s="106"/>
      <c r="NR74" s="106"/>
      <c r="NS74" s="106"/>
      <c r="NT74" s="106"/>
      <c r="NU74" s="106"/>
      <c r="NV74" s="106"/>
      <c r="NW74" s="107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5"/>
      <c r="NJ75" s="106"/>
      <c r="NK75" s="106"/>
      <c r="NL75" s="106"/>
      <c r="NM75" s="106"/>
      <c r="NN75" s="106"/>
      <c r="NO75" s="106"/>
      <c r="NP75" s="106"/>
      <c r="NQ75" s="106"/>
      <c r="NR75" s="106"/>
      <c r="NS75" s="106"/>
      <c r="NT75" s="106"/>
      <c r="NU75" s="106"/>
      <c r="NV75" s="106"/>
      <c r="NW75" s="107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1" t="str">
        <f>データ!$B$11</f>
        <v>H30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 t="str">
        <f>データ!$C$11</f>
        <v>R01</v>
      </c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 t="str">
        <f>データ!$D$11</f>
        <v>R02</v>
      </c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 t="str">
        <f>データ!$E$11</f>
        <v>R03</v>
      </c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 t="str">
        <f>データ!$F$11</f>
        <v>R04</v>
      </c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10000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1" t="str">
        <f>データ!$B$11</f>
        <v>H30</v>
      </c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 t="str">
        <f>データ!$C$11</f>
        <v>R01</v>
      </c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 t="str">
        <f>データ!$D$11</f>
        <v>R02</v>
      </c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 t="str">
        <f>データ!$E$11</f>
        <v>R03</v>
      </c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 t="str">
        <f>データ!$F$11</f>
        <v>R04</v>
      </c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1" t="str">
        <f>データ!$B$11</f>
        <v>H30</v>
      </c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 t="str">
        <f>データ!$C$11</f>
        <v>R01</v>
      </c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 t="str">
        <f>データ!$D$11</f>
        <v>R02</v>
      </c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 t="str">
        <f>データ!$E$11</f>
        <v>R03</v>
      </c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 t="str">
        <f>データ!$F$11</f>
        <v>R04</v>
      </c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2"/>
      <c r="NA76" s="2"/>
      <c r="NB76" s="2"/>
      <c r="NC76" s="2"/>
      <c r="ND76" s="2"/>
      <c r="NE76" s="2"/>
      <c r="NF76" s="22"/>
      <c r="NG76" s="10"/>
      <c r="NH76" s="2"/>
      <c r="NI76" s="105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7"/>
    </row>
    <row r="77" spans="1:387" ht="13.5" customHeight="1" x14ac:dyDescent="0.15">
      <c r="A77" s="2"/>
      <c r="B77" s="9"/>
      <c r="C77" s="2"/>
      <c r="D77" s="2"/>
      <c r="E77" s="2"/>
      <c r="F77" s="2"/>
      <c r="I77" s="119" t="s">
        <v>27</v>
      </c>
      <c r="J77" s="119"/>
      <c r="K77" s="119"/>
      <c r="L77" s="119"/>
      <c r="M77" s="119"/>
      <c r="N77" s="119"/>
      <c r="O77" s="119"/>
      <c r="P77" s="119"/>
      <c r="Q77" s="119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9" t="s">
        <v>27</v>
      </c>
      <c r="GL77" s="119"/>
      <c r="GM77" s="119"/>
      <c r="GN77" s="119"/>
      <c r="GO77" s="119"/>
      <c r="GP77" s="119"/>
      <c r="GQ77" s="119"/>
      <c r="GR77" s="119"/>
      <c r="GS77" s="119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9" t="s">
        <v>27</v>
      </c>
      <c r="JZ77" s="119"/>
      <c r="KA77" s="119"/>
      <c r="KB77" s="119"/>
      <c r="KC77" s="119"/>
      <c r="KD77" s="119"/>
      <c r="KE77" s="119"/>
      <c r="KF77" s="119"/>
      <c r="KG77" s="119"/>
      <c r="KH77" s="120">
        <f>データ!DV7</f>
        <v>0</v>
      </c>
      <c r="KI77" s="120"/>
      <c r="KJ77" s="120"/>
      <c r="KK77" s="120"/>
      <c r="KL77" s="120"/>
      <c r="KM77" s="120"/>
      <c r="KN77" s="120"/>
      <c r="KO77" s="120"/>
      <c r="KP77" s="120"/>
      <c r="KQ77" s="120"/>
      <c r="KR77" s="120"/>
      <c r="KS77" s="120"/>
      <c r="KT77" s="120"/>
      <c r="KU77" s="120"/>
      <c r="KV77" s="120">
        <f>データ!DW7</f>
        <v>0</v>
      </c>
      <c r="KW77" s="120"/>
      <c r="KX77" s="120"/>
      <c r="KY77" s="120"/>
      <c r="KZ77" s="120"/>
      <c r="LA77" s="120"/>
      <c r="LB77" s="120"/>
      <c r="LC77" s="120"/>
      <c r="LD77" s="120"/>
      <c r="LE77" s="120"/>
      <c r="LF77" s="120"/>
      <c r="LG77" s="120"/>
      <c r="LH77" s="120"/>
      <c r="LI77" s="120"/>
      <c r="LJ77" s="120">
        <f>データ!DX7</f>
        <v>0</v>
      </c>
      <c r="LK77" s="120"/>
      <c r="LL77" s="120"/>
      <c r="LM77" s="120"/>
      <c r="LN77" s="120"/>
      <c r="LO77" s="120"/>
      <c r="LP77" s="120"/>
      <c r="LQ77" s="120"/>
      <c r="LR77" s="120"/>
      <c r="LS77" s="120"/>
      <c r="LT77" s="120"/>
      <c r="LU77" s="120"/>
      <c r="LV77" s="120"/>
      <c r="LW77" s="120"/>
      <c r="LX77" s="120">
        <f>データ!DY7</f>
        <v>0</v>
      </c>
      <c r="LY77" s="120"/>
      <c r="LZ77" s="120"/>
      <c r="MA77" s="120"/>
      <c r="MB77" s="120"/>
      <c r="MC77" s="120"/>
      <c r="MD77" s="120"/>
      <c r="ME77" s="120"/>
      <c r="MF77" s="120"/>
      <c r="MG77" s="120"/>
      <c r="MH77" s="120"/>
      <c r="MI77" s="120"/>
      <c r="MJ77" s="120"/>
      <c r="MK77" s="120"/>
      <c r="ML77" s="120">
        <f>データ!DZ7</f>
        <v>0</v>
      </c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0"/>
      <c r="MX77" s="120"/>
      <c r="MY77" s="120"/>
      <c r="MZ77" s="2"/>
      <c r="NA77" s="2"/>
      <c r="NB77" s="2"/>
      <c r="NC77" s="2"/>
      <c r="ND77" s="2"/>
      <c r="NE77" s="2"/>
      <c r="NF77" s="22"/>
      <c r="NG77" s="10"/>
      <c r="NH77" s="2"/>
      <c r="NI77" s="105"/>
      <c r="NJ77" s="106"/>
      <c r="NK77" s="106"/>
      <c r="NL77" s="106"/>
      <c r="NM77" s="106"/>
      <c r="NN77" s="106"/>
      <c r="NO77" s="106"/>
      <c r="NP77" s="106"/>
      <c r="NQ77" s="106"/>
      <c r="NR77" s="106"/>
      <c r="NS77" s="106"/>
      <c r="NT77" s="106"/>
      <c r="NU77" s="106"/>
      <c r="NV77" s="106"/>
      <c r="NW77" s="107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9" t="s">
        <v>29</v>
      </c>
      <c r="J78" s="119"/>
      <c r="K78" s="119"/>
      <c r="L78" s="119"/>
      <c r="M78" s="119"/>
      <c r="N78" s="119"/>
      <c r="O78" s="119"/>
      <c r="P78" s="119"/>
      <c r="Q78" s="119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9" t="s">
        <v>29</v>
      </c>
      <c r="GL78" s="119"/>
      <c r="GM78" s="119"/>
      <c r="GN78" s="119"/>
      <c r="GO78" s="119"/>
      <c r="GP78" s="119"/>
      <c r="GQ78" s="119"/>
      <c r="GR78" s="119"/>
      <c r="GS78" s="119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9" t="s">
        <v>29</v>
      </c>
      <c r="JZ78" s="119"/>
      <c r="KA78" s="119"/>
      <c r="KB78" s="119"/>
      <c r="KC78" s="119"/>
      <c r="KD78" s="119"/>
      <c r="KE78" s="119"/>
      <c r="KF78" s="119"/>
      <c r="KG78" s="119"/>
      <c r="KH78" s="120">
        <f>データ!EA7</f>
        <v>536.70000000000005</v>
      </c>
      <c r="KI78" s="120"/>
      <c r="KJ78" s="120"/>
      <c r="KK78" s="120"/>
      <c r="KL78" s="120"/>
      <c r="KM78" s="120"/>
      <c r="KN78" s="120"/>
      <c r="KO78" s="120"/>
      <c r="KP78" s="120"/>
      <c r="KQ78" s="120"/>
      <c r="KR78" s="120"/>
      <c r="KS78" s="120"/>
      <c r="KT78" s="120"/>
      <c r="KU78" s="120"/>
      <c r="KV78" s="120">
        <f>データ!EB7</f>
        <v>43.6</v>
      </c>
      <c r="KW78" s="120"/>
      <c r="KX78" s="120"/>
      <c r="KY78" s="120"/>
      <c r="KZ78" s="120"/>
      <c r="LA78" s="120"/>
      <c r="LB78" s="120"/>
      <c r="LC78" s="120"/>
      <c r="LD78" s="120"/>
      <c r="LE78" s="120"/>
      <c r="LF78" s="120"/>
      <c r="LG78" s="120"/>
      <c r="LH78" s="120"/>
      <c r="LI78" s="120"/>
      <c r="LJ78" s="120">
        <f>データ!EC7</f>
        <v>330.8</v>
      </c>
      <c r="LK78" s="120"/>
      <c r="LL78" s="120"/>
      <c r="LM78" s="120"/>
      <c r="LN78" s="120"/>
      <c r="LO78" s="120"/>
      <c r="LP78" s="120"/>
      <c r="LQ78" s="120"/>
      <c r="LR78" s="120"/>
      <c r="LS78" s="120"/>
      <c r="LT78" s="120"/>
      <c r="LU78" s="120"/>
      <c r="LV78" s="120"/>
      <c r="LW78" s="120"/>
      <c r="LX78" s="120">
        <f>データ!ED7</f>
        <v>92.9</v>
      </c>
      <c r="LY78" s="120"/>
      <c r="LZ78" s="120"/>
      <c r="MA78" s="120"/>
      <c r="MB78" s="120"/>
      <c r="MC78" s="120"/>
      <c r="MD78" s="120"/>
      <c r="ME78" s="120"/>
      <c r="MF78" s="120"/>
      <c r="MG78" s="120"/>
      <c r="MH78" s="120"/>
      <c r="MI78" s="120"/>
      <c r="MJ78" s="120"/>
      <c r="MK78" s="120"/>
      <c r="ML78" s="120">
        <f>データ!EE7</f>
        <v>51.5</v>
      </c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0"/>
      <c r="MX78" s="120"/>
      <c r="MY78" s="120"/>
      <c r="MZ78" s="2"/>
      <c r="NA78" s="2"/>
      <c r="NB78" s="2"/>
      <c r="NC78" s="2"/>
      <c r="ND78" s="2"/>
      <c r="NE78" s="2"/>
      <c r="NF78" s="22"/>
      <c r="NG78" s="10"/>
      <c r="NH78" s="2"/>
      <c r="NI78" s="105"/>
      <c r="NJ78" s="106"/>
      <c r="NK78" s="106"/>
      <c r="NL78" s="106"/>
      <c r="NM78" s="106"/>
      <c r="NN78" s="106"/>
      <c r="NO78" s="106"/>
      <c r="NP78" s="106"/>
      <c r="NQ78" s="106"/>
      <c r="NR78" s="106"/>
      <c r="NS78" s="106"/>
      <c r="NT78" s="106"/>
      <c r="NU78" s="106"/>
      <c r="NV78" s="106"/>
      <c r="NW78" s="107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5"/>
      <c r="NJ79" s="106"/>
      <c r="NK79" s="106"/>
      <c r="NL79" s="106"/>
      <c r="NM79" s="106"/>
      <c r="NN79" s="106"/>
      <c r="NO79" s="106"/>
      <c r="NP79" s="106"/>
      <c r="NQ79" s="106"/>
      <c r="NR79" s="106"/>
      <c r="NS79" s="106"/>
      <c r="NT79" s="106"/>
      <c r="NU79" s="106"/>
      <c r="NV79" s="106"/>
      <c r="NW79" s="107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5"/>
      <c r="NJ80" s="106"/>
      <c r="NK80" s="106"/>
      <c r="NL80" s="106"/>
      <c r="NM80" s="106"/>
      <c r="NN80" s="106"/>
      <c r="NO80" s="106"/>
      <c r="NP80" s="106"/>
      <c r="NQ80" s="106"/>
      <c r="NR80" s="106"/>
      <c r="NS80" s="106"/>
      <c r="NT80" s="106"/>
      <c r="NU80" s="106"/>
      <c r="NV80" s="106"/>
      <c r="NW80" s="107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5"/>
      <c r="NJ81" s="106"/>
      <c r="NK81" s="106"/>
      <c r="NL81" s="106"/>
      <c r="NM81" s="106"/>
      <c r="NN81" s="106"/>
      <c r="NO81" s="106"/>
      <c r="NP81" s="106"/>
      <c r="NQ81" s="106"/>
      <c r="NR81" s="106"/>
      <c r="NS81" s="106"/>
      <c r="NT81" s="106"/>
      <c r="NU81" s="106"/>
      <c r="NV81" s="106"/>
      <c r="NW81" s="107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8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10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【115.2】</v>
      </c>
      <c r="C88" s="25" t="str">
        <f>データ!AT6</f>
        <v>【26.4】</v>
      </c>
      <c r="D88" s="25" t="str">
        <f>データ!BE6</f>
        <v>【73,677】</v>
      </c>
      <c r="E88" s="25" t="str">
        <f>データ!BP6</f>
        <v>【16.8】</v>
      </c>
      <c r="F88" s="25" t="str">
        <f>データ!CA6</f>
        <v>【109.1】</v>
      </c>
      <c r="G88" s="25" t="str">
        <f>データ!CL6</f>
        <v>【△42.8】</v>
      </c>
      <c r="H88" s="25" t="str">
        <f>データ!CW6</f>
        <v>【△15,718】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【23.0】</v>
      </c>
      <c r="N88" s="25" t="str">
        <f>データ!EF6</f>
        <v>【23.0】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o/Clp9LAWY76QolI7A3zvFfnYxlsYZmOpZK3594ERQUsiKFvYkF1ZdXixTBbHmiYIlwoOeRXEg3PxS/0S8V+dA==" saltValue="w3LW/VxyvXNey8qLz5+D/g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28" t="s">
        <v>58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63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64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65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66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67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68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69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70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71</v>
      </c>
      <c r="DJ4" s="136" t="s">
        <v>72</v>
      </c>
      <c r="DK4" s="127" t="s">
        <v>73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74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90</v>
      </c>
      <c r="AK5" s="42" t="s">
        <v>91</v>
      </c>
      <c r="AL5" s="42" t="s">
        <v>92</v>
      </c>
      <c r="AM5" s="42" t="s">
        <v>101</v>
      </c>
      <c r="AN5" s="42" t="s">
        <v>102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90</v>
      </c>
      <c r="AV5" s="42" t="s">
        <v>103</v>
      </c>
      <c r="AW5" s="42" t="s">
        <v>92</v>
      </c>
      <c r="AX5" s="42" t="s">
        <v>93</v>
      </c>
      <c r="AY5" s="42" t="s">
        <v>102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103</v>
      </c>
      <c r="BH5" s="42" t="s">
        <v>92</v>
      </c>
      <c r="BI5" s="42" t="s">
        <v>93</v>
      </c>
      <c r="BJ5" s="42" t="s">
        <v>102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104</v>
      </c>
      <c r="BR5" s="42" t="s">
        <v>103</v>
      </c>
      <c r="BS5" s="42" t="s">
        <v>92</v>
      </c>
      <c r="BT5" s="42" t="s">
        <v>93</v>
      </c>
      <c r="BU5" s="42" t="s">
        <v>102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90</v>
      </c>
      <c r="CC5" s="42" t="s">
        <v>103</v>
      </c>
      <c r="CD5" s="42" t="s">
        <v>92</v>
      </c>
      <c r="CE5" s="42" t="s">
        <v>93</v>
      </c>
      <c r="CF5" s="42" t="s">
        <v>102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103</v>
      </c>
      <c r="CO5" s="42" t="s">
        <v>92</v>
      </c>
      <c r="CP5" s="42" t="s">
        <v>105</v>
      </c>
      <c r="CQ5" s="42" t="s">
        <v>102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90</v>
      </c>
      <c r="CY5" s="42" t="s">
        <v>103</v>
      </c>
      <c r="CZ5" s="42" t="s">
        <v>92</v>
      </c>
      <c r="DA5" s="42" t="s">
        <v>93</v>
      </c>
      <c r="DB5" s="42" t="s">
        <v>102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7"/>
      <c r="DJ5" s="137"/>
      <c r="DK5" s="42" t="s">
        <v>90</v>
      </c>
      <c r="DL5" s="42" t="s">
        <v>103</v>
      </c>
      <c r="DM5" s="42" t="s">
        <v>92</v>
      </c>
      <c r="DN5" s="42" t="s">
        <v>93</v>
      </c>
      <c r="DO5" s="42" t="s">
        <v>102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103</v>
      </c>
      <c r="DX5" s="42" t="s">
        <v>92</v>
      </c>
      <c r="DY5" s="42" t="s">
        <v>93</v>
      </c>
      <c r="DZ5" s="42" t="s">
        <v>102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106</v>
      </c>
      <c r="EH5" s="42" t="s">
        <v>107</v>
      </c>
      <c r="EI5" s="42" t="s">
        <v>108</v>
      </c>
      <c r="EJ5" s="42" t="s">
        <v>109</v>
      </c>
      <c r="EK5" s="42" t="s">
        <v>110</v>
      </c>
      <c r="EL5" s="42" t="s">
        <v>111</v>
      </c>
      <c r="EM5" s="42" t="s">
        <v>112</v>
      </c>
      <c r="EN5" s="42" t="s">
        <v>113</v>
      </c>
      <c r="EO5" s="42" t="s">
        <v>114</v>
      </c>
      <c r="EP5" s="42" t="s">
        <v>115</v>
      </c>
    </row>
    <row r="6" spans="1:146" s="52" customFormat="1" x14ac:dyDescent="0.15">
      <c r="A6" s="28" t="s">
        <v>116</v>
      </c>
      <c r="B6" s="43">
        <f>B8</f>
        <v>2022</v>
      </c>
      <c r="C6" s="43">
        <f t="shared" ref="C6:X6" si="2">C8</f>
        <v>73644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2</v>
      </c>
      <c r="H6" s="43" t="str">
        <f>SUBSTITUTE(H8,"　","")</f>
        <v>福島県檜枝岐村</v>
      </c>
      <c r="I6" s="43" t="str">
        <f t="shared" si="2"/>
        <v>御池ロッジ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839</v>
      </c>
      <c r="R6" s="46">
        <f t="shared" si="2"/>
        <v>60</v>
      </c>
      <c r="S6" s="47">
        <f t="shared" si="2"/>
        <v>5132</v>
      </c>
      <c r="T6" s="48" t="str">
        <f t="shared" si="2"/>
        <v>無</v>
      </c>
      <c r="U6" s="44">
        <f t="shared" si="2"/>
        <v>90</v>
      </c>
      <c r="V6" s="48" t="str">
        <f t="shared" si="2"/>
        <v>無</v>
      </c>
      <c r="W6" s="49">
        <f t="shared" si="2"/>
        <v>5</v>
      </c>
      <c r="X6" s="48" t="str">
        <f t="shared" si="2"/>
        <v>無</v>
      </c>
      <c r="Y6" s="50">
        <f>IF(Y8="-",NA(),Y8)</f>
        <v>83.1</v>
      </c>
      <c r="Z6" s="50">
        <f t="shared" ref="Z6:AH6" si="3">IF(Z8="-",NA(),Z8)</f>
        <v>83.3</v>
      </c>
      <c r="AA6" s="50">
        <f t="shared" si="3"/>
        <v>158.9</v>
      </c>
      <c r="AB6" s="50">
        <f t="shared" si="3"/>
        <v>213.5</v>
      </c>
      <c r="AC6" s="50">
        <f t="shared" si="3"/>
        <v>100.2</v>
      </c>
      <c r="AD6" s="50">
        <f t="shared" si="3"/>
        <v>96.2</v>
      </c>
      <c r="AE6" s="50">
        <f t="shared" si="3"/>
        <v>92.2</v>
      </c>
      <c r="AF6" s="50">
        <f t="shared" si="3"/>
        <v>96.8</v>
      </c>
      <c r="AG6" s="50">
        <f t="shared" si="3"/>
        <v>92.8</v>
      </c>
      <c r="AH6" s="50">
        <f t="shared" si="3"/>
        <v>90.5</v>
      </c>
      <c r="AI6" s="50" t="str">
        <f>IF(AI8="-","【-】","【"&amp;SUBSTITUTE(TEXT(AI8,"#,##0.0"),"-","△")&amp;"】")</f>
        <v>【115.2】</v>
      </c>
      <c r="AJ6" s="50">
        <f>IF(AJ8="-",NA(),AJ8)</f>
        <v>4.2</v>
      </c>
      <c r="AK6" s="50">
        <f t="shared" ref="AK6:AS6" si="4">IF(AK8="-",NA(),AK8)</f>
        <v>0</v>
      </c>
      <c r="AL6" s="50">
        <f t="shared" si="4"/>
        <v>0</v>
      </c>
      <c r="AM6" s="50">
        <f t="shared" si="4"/>
        <v>0</v>
      </c>
      <c r="AN6" s="50">
        <f t="shared" si="4"/>
        <v>0</v>
      </c>
      <c r="AO6" s="50">
        <f t="shared" si="4"/>
        <v>26.5</v>
      </c>
      <c r="AP6" s="50">
        <f t="shared" si="4"/>
        <v>19.5</v>
      </c>
      <c r="AQ6" s="50">
        <f t="shared" si="4"/>
        <v>47.8</v>
      </c>
      <c r="AR6" s="50">
        <f t="shared" si="4"/>
        <v>42</v>
      </c>
      <c r="AS6" s="50">
        <f t="shared" si="4"/>
        <v>37.9</v>
      </c>
      <c r="AT6" s="50" t="str">
        <f>IF(AT8="-","【-】","【"&amp;SUBSTITUTE(TEXT(AT8,"#,##0.0"),"-","△")&amp;"】")</f>
        <v>【26.4】</v>
      </c>
      <c r="AU6" s="45">
        <f>IF(AU8="-",NA(),AU8)</f>
        <v>946</v>
      </c>
      <c r="AV6" s="45">
        <f t="shared" ref="AV6:BD6" si="5">IF(AV8="-",NA(),AV8)</f>
        <v>0</v>
      </c>
      <c r="AW6" s="45">
        <f t="shared" si="5"/>
        <v>0</v>
      </c>
      <c r="AX6" s="45">
        <f t="shared" si="5"/>
        <v>0</v>
      </c>
      <c r="AY6" s="45">
        <f t="shared" si="5"/>
        <v>0</v>
      </c>
      <c r="AZ6" s="45">
        <f t="shared" si="5"/>
        <v>3770</v>
      </c>
      <c r="BA6" s="45">
        <f t="shared" si="5"/>
        <v>3122</v>
      </c>
      <c r="BB6" s="45">
        <f t="shared" si="5"/>
        <v>63431</v>
      </c>
      <c r="BC6" s="45">
        <f t="shared" si="5"/>
        <v>161674</v>
      </c>
      <c r="BD6" s="45">
        <f t="shared" si="5"/>
        <v>7750</v>
      </c>
      <c r="BE6" s="45" t="str">
        <f>IF(BE8="-","【-】","【"&amp;SUBSTITUTE(TEXT(BE8,"#,##0"),"-","△")&amp;"】")</f>
        <v>【73,677】</v>
      </c>
      <c r="BF6" s="50">
        <f>IF(BF8="-",NA(),BF8)</f>
        <v>10.1</v>
      </c>
      <c r="BG6" s="50">
        <f t="shared" ref="BG6:BO6" si="6">IF(BG8="-",NA(),BG8)</f>
        <v>11.8</v>
      </c>
      <c r="BH6" s="50">
        <f t="shared" si="6"/>
        <v>0</v>
      </c>
      <c r="BI6" s="50">
        <f t="shared" si="6"/>
        <v>0</v>
      </c>
      <c r="BJ6" s="50">
        <f t="shared" si="6"/>
        <v>6.1</v>
      </c>
      <c r="BK6" s="50">
        <f t="shared" si="6"/>
        <v>22.7</v>
      </c>
      <c r="BL6" s="50">
        <f t="shared" si="6"/>
        <v>19.100000000000001</v>
      </c>
      <c r="BM6" s="50">
        <f t="shared" si="6"/>
        <v>5.0999999999999996</v>
      </c>
      <c r="BN6" s="50">
        <f t="shared" si="6"/>
        <v>6.4</v>
      </c>
      <c r="BO6" s="50">
        <f t="shared" si="6"/>
        <v>9.4</v>
      </c>
      <c r="BP6" s="50" t="str">
        <f>IF(BP8="-","【-】","【"&amp;SUBSTITUTE(TEXT(BP8,"#,##0.0"),"-","△")&amp;"】")</f>
        <v>【16.8】</v>
      </c>
      <c r="BQ6" s="50">
        <f>IF(BQ8="-",NA(),BQ8)</f>
        <v>46.6</v>
      </c>
      <c r="BR6" s="50">
        <f t="shared" ref="BR6:BZ6" si="7">IF(BR8="-",NA(),BR8)</f>
        <v>37.299999999999997</v>
      </c>
      <c r="BS6" s="50">
        <f t="shared" si="7"/>
        <v>415.5</v>
      </c>
      <c r="BT6" s="50">
        <f t="shared" si="7"/>
        <v>161.30000000000001</v>
      </c>
      <c r="BU6" s="50">
        <f t="shared" si="7"/>
        <v>31.8</v>
      </c>
      <c r="BV6" s="50">
        <f t="shared" si="7"/>
        <v>37.200000000000003</v>
      </c>
      <c r="BW6" s="50">
        <f t="shared" si="7"/>
        <v>40.299999999999997</v>
      </c>
      <c r="BX6" s="50">
        <f t="shared" si="7"/>
        <v>100.4</v>
      </c>
      <c r="BY6" s="50">
        <f t="shared" si="7"/>
        <v>58.5</v>
      </c>
      <c r="BZ6" s="50">
        <f t="shared" si="7"/>
        <v>42.5</v>
      </c>
      <c r="CA6" s="50" t="str">
        <f>IF(CA8="-","【-】","【"&amp;SUBSTITUTE(TEXT(CA8,"#,##0.0"),"-","△")&amp;"】")</f>
        <v>【109.1】</v>
      </c>
      <c r="CB6" s="50">
        <f>IF(CB8="-",NA(),CB8)</f>
        <v>-53.6</v>
      </c>
      <c r="CC6" s="50">
        <f t="shared" ref="CC6:CK6" si="8">IF(CC8="-",NA(),CC8)</f>
        <v>-23</v>
      </c>
      <c r="CD6" s="50">
        <f t="shared" si="8"/>
        <v>-307.5</v>
      </c>
      <c r="CE6" s="50">
        <f t="shared" si="8"/>
        <v>-160.4</v>
      </c>
      <c r="CF6" s="50">
        <f t="shared" si="8"/>
        <v>-13.6</v>
      </c>
      <c r="CG6" s="50">
        <f t="shared" si="8"/>
        <v>-53.9</v>
      </c>
      <c r="CH6" s="50">
        <f t="shared" si="8"/>
        <v>-19.8</v>
      </c>
      <c r="CI6" s="50">
        <f t="shared" si="8"/>
        <v>-152.6</v>
      </c>
      <c r="CJ6" s="50">
        <f t="shared" si="8"/>
        <v>-61.8</v>
      </c>
      <c r="CK6" s="50">
        <f t="shared" si="8"/>
        <v>-25.8</v>
      </c>
      <c r="CL6" s="50" t="str">
        <f>IF(CL8="-","【-】","【"&amp;SUBSTITUTE(TEXT(CL8,"#,##0.0"),"-","△")&amp;"】")</f>
        <v>【△42.8】</v>
      </c>
      <c r="CM6" s="45">
        <f>IF(CM8="-",NA(),CM8)</f>
        <v>-13936</v>
      </c>
      <c r="CN6" s="45">
        <f t="shared" ref="CN6:CV6" si="9">IF(CN8="-",NA(),CN8)</f>
        <v>-13940</v>
      </c>
      <c r="CO6" s="45">
        <f t="shared" si="9"/>
        <v>12676532</v>
      </c>
      <c r="CP6" s="45">
        <f t="shared" si="9"/>
        <v>24414</v>
      </c>
      <c r="CQ6" s="45">
        <f t="shared" si="9"/>
        <v>183</v>
      </c>
      <c r="CR6" s="45">
        <f t="shared" si="9"/>
        <v>-10800</v>
      </c>
      <c r="CS6" s="45">
        <f t="shared" si="9"/>
        <v>-18007</v>
      </c>
      <c r="CT6" s="45">
        <f t="shared" si="9"/>
        <v>583147</v>
      </c>
      <c r="CU6" s="45">
        <f t="shared" si="9"/>
        <v>-15708</v>
      </c>
      <c r="CV6" s="45">
        <f t="shared" si="9"/>
        <v>-15228</v>
      </c>
      <c r="CW6" s="45" t="str">
        <f>IF(CW8="-","【-】","【"&amp;SUBSTITUTE(TEXT(CW8,"#,##0"),"-","△")&amp;"】")</f>
        <v>【△15,718】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117</v>
      </c>
      <c r="DI6" s="46">
        <f t="shared" ref="DI6:DJ6" si="10">DI8</f>
        <v>301001</v>
      </c>
      <c r="DJ6" s="46">
        <f t="shared" si="10"/>
        <v>10000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117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536.70000000000005</v>
      </c>
      <c r="EB6" s="50">
        <f t="shared" si="11"/>
        <v>43.6</v>
      </c>
      <c r="EC6" s="50">
        <f t="shared" si="11"/>
        <v>330.8</v>
      </c>
      <c r="ED6" s="50">
        <f t="shared" si="11"/>
        <v>92.9</v>
      </c>
      <c r="EE6" s="50">
        <f t="shared" si="11"/>
        <v>51.5</v>
      </c>
      <c r="EF6" s="50" t="str">
        <f>IF(EF8="-","【-】","【"&amp;SUBSTITUTE(TEXT(EF8,"#,##0.0"),"-","△")&amp;"】")</f>
        <v>【23.0】</v>
      </c>
      <c r="EG6" s="51">
        <f>IF(EG8="-",NA(),EG8)</f>
        <v>2.9999999999999997E-4</v>
      </c>
      <c r="EH6" s="51">
        <f t="shared" ref="EH6:EP6" si="12">IF(EH8="-",NA(),EH8)</f>
        <v>2.0000000000000001E-4</v>
      </c>
      <c r="EI6" s="51">
        <f t="shared" si="12"/>
        <v>0</v>
      </c>
      <c r="EJ6" s="51">
        <f t="shared" si="12"/>
        <v>0</v>
      </c>
      <c r="EK6" s="51">
        <f t="shared" si="12"/>
        <v>2.0000000000000001E-4</v>
      </c>
      <c r="EL6" s="51">
        <f t="shared" si="12"/>
        <v>5.4999999999999997E-3</v>
      </c>
      <c r="EM6" s="51">
        <f t="shared" si="12"/>
        <v>5.5999999999999999E-3</v>
      </c>
      <c r="EN6" s="51">
        <f t="shared" si="12"/>
        <v>9.7000000000000003E-3</v>
      </c>
      <c r="EO6" s="51">
        <f t="shared" si="12"/>
        <v>4.8999999999999998E-3</v>
      </c>
      <c r="EP6" s="51">
        <f t="shared" si="12"/>
        <v>5.0000000000000001E-4</v>
      </c>
    </row>
    <row r="7" spans="1:146" s="52" customFormat="1" x14ac:dyDescent="0.15">
      <c r="A7" s="28" t="s">
        <v>118</v>
      </c>
      <c r="B7" s="43">
        <f t="shared" ref="B7:X7" si="13">B8</f>
        <v>2022</v>
      </c>
      <c r="C7" s="43">
        <f t="shared" si="13"/>
        <v>73644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2</v>
      </c>
      <c r="H7" s="43" t="str">
        <f t="shared" si="13"/>
        <v>福島県　檜枝岐村</v>
      </c>
      <c r="I7" s="43" t="str">
        <f t="shared" si="13"/>
        <v>御池ロッジ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839</v>
      </c>
      <c r="R7" s="46">
        <f t="shared" si="13"/>
        <v>60</v>
      </c>
      <c r="S7" s="47">
        <f t="shared" si="13"/>
        <v>5132</v>
      </c>
      <c r="T7" s="48" t="str">
        <f t="shared" si="13"/>
        <v>無</v>
      </c>
      <c r="U7" s="44">
        <f t="shared" si="13"/>
        <v>90</v>
      </c>
      <c r="V7" s="48" t="str">
        <f t="shared" si="13"/>
        <v>無</v>
      </c>
      <c r="W7" s="49">
        <f t="shared" si="13"/>
        <v>5</v>
      </c>
      <c r="X7" s="48" t="str">
        <f t="shared" si="13"/>
        <v>無</v>
      </c>
      <c r="Y7" s="50">
        <f>Y8</f>
        <v>83.1</v>
      </c>
      <c r="Z7" s="50">
        <f t="shared" ref="Z7:AH7" si="14">Z8</f>
        <v>83.3</v>
      </c>
      <c r="AA7" s="50">
        <f t="shared" si="14"/>
        <v>158.9</v>
      </c>
      <c r="AB7" s="50">
        <f t="shared" si="14"/>
        <v>213.5</v>
      </c>
      <c r="AC7" s="50">
        <f t="shared" si="14"/>
        <v>100.2</v>
      </c>
      <c r="AD7" s="50">
        <f t="shared" si="14"/>
        <v>96.2</v>
      </c>
      <c r="AE7" s="50">
        <f t="shared" si="14"/>
        <v>92.2</v>
      </c>
      <c r="AF7" s="50">
        <f t="shared" si="14"/>
        <v>96.8</v>
      </c>
      <c r="AG7" s="50">
        <f t="shared" si="14"/>
        <v>92.8</v>
      </c>
      <c r="AH7" s="50">
        <f t="shared" si="14"/>
        <v>90.5</v>
      </c>
      <c r="AI7" s="50"/>
      <c r="AJ7" s="50">
        <f>AJ8</f>
        <v>4.2</v>
      </c>
      <c r="AK7" s="50">
        <f t="shared" ref="AK7:AS7" si="15">AK8</f>
        <v>0</v>
      </c>
      <c r="AL7" s="50">
        <f t="shared" si="15"/>
        <v>0</v>
      </c>
      <c r="AM7" s="50">
        <f t="shared" si="15"/>
        <v>0</v>
      </c>
      <c r="AN7" s="50">
        <f t="shared" si="15"/>
        <v>0</v>
      </c>
      <c r="AO7" s="50">
        <f t="shared" si="15"/>
        <v>26.5</v>
      </c>
      <c r="AP7" s="50">
        <f t="shared" si="15"/>
        <v>19.5</v>
      </c>
      <c r="AQ7" s="50">
        <f t="shared" si="15"/>
        <v>47.8</v>
      </c>
      <c r="AR7" s="50">
        <f t="shared" si="15"/>
        <v>42</v>
      </c>
      <c r="AS7" s="50">
        <f t="shared" si="15"/>
        <v>37.9</v>
      </c>
      <c r="AT7" s="50"/>
      <c r="AU7" s="45">
        <f>AU8</f>
        <v>946</v>
      </c>
      <c r="AV7" s="45">
        <f t="shared" ref="AV7:BD7" si="16">AV8</f>
        <v>0</v>
      </c>
      <c r="AW7" s="45">
        <f t="shared" si="16"/>
        <v>0</v>
      </c>
      <c r="AX7" s="45">
        <f t="shared" si="16"/>
        <v>0</v>
      </c>
      <c r="AY7" s="45">
        <f t="shared" si="16"/>
        <v>0</v>
      </c>
      <c r="AZ7" s="45">
        <f t="shared" si="16"/>
        <v>3770</v>
      </c>
      <c r="BA7" s="45">
        <f t="shared" si="16"/>
        <v>3122</v>
      </c>
      <c r="BB7" s="45">
        <f t="shared" si="16"/>
        <v>63431</v>
      </c>
      <c r="BC7" s="45">
        <f t="shared" si="16"/>
        <v>161674</v>
      </c>
      <c r="BD7" s="45">
        <f t="shared" si="16"/>
        <v>7750</v>
      </c>
      <c r="BE7" s="45"/>
      <c r="BF7" s="50">
        <f>BF8</f>
        <v>10.1</v>
      </c>
      <c r="BG7" s="50">
        <f t="shared" ref="BG7:BO7" si="17">BG8</f>
        <v>11.8</v>
      </c>
      <c r="BH7" s="50">
        <f t="shared" si="17"/>
        <v>0</v>
      </c>
      <c r="BI7" s="50">
        <f t="shared" si="17"/>
        <v>0</v>
      </c>
      <c r="BJ7" s="50">
        <f t="shared" si="17"/>
        <v>6.1</v>
      </c>
      <c r="BK7" s="50">
        <f t="shared" si="17"/>
        <v>22.7</v>
      </c>
      <c r="BL7" s="50">
        <f t="shared" si="17"/>
        <v>19.100000000000001</v>
      </c>
      <c r="BM7" s="50">
        <f t="shared" si="17"/>
        <v>5.0999999999999996</v>
      </c>
      <c r="BN7" s="50">
        <f t="shared" si="17"/>
        <v>6.4</v>
      </c>
      <c r="BO7" s="50">
        <f t="shared" si="17"/>
        <v>9.4</v>
      </c>
      <c r="BP7" s="50"/>
      <c r="BQ7" s="50">
        <f>BQ8</f>
        <v>46.6</v>
      </c>
      <c r="BR7" s="50">
        <f t="shared" ref="BR7:BZ7" si="18">BR8</f>
        <v>37.299999999999997</v>
      </c>
      <c r="BS7" s="50">
        <f t="shared" si="18"/>
        <v>415.5</v>
      </c>
      <c r="BT7" s="50">
        <f t="shared" si="18"/>
        <v>161.30000000000001</v>
      </c>
      <c r="BU7" s="50">
        <f t="shared" si="18"/>
        <v>31.8</v>
      </c>
      <c r="BV7" s="50">
        <f t="shared" si="18"/>
        <v>37.200000000000003</v>
      </c>
      <c r="BW7" s="50">
        <f t="shared" si="18"/>
        <v>40.299999999999997</v>
      </c>
      <c r="BX7" s="50">
        <f t="shared" si="18"/>
        <v>100.4</v>
      </c>
      <c r="BY7" s="50">
        <f t="shared" si="18"/>
        <v>58.5</v>
      </c>
      <c r="BZ7" s="50">
        <f t="shared" si="18"/>
        <v>42.5</v>
      </c>
      <c r="CA7" s="50"/>
      <c r="CB7" s="50">
        <f>CB8</f>
        <v>-53.6</v>
      </c>
      <c r="CC7" s="50">
        <f t="shared" ref="CC7:CK7" si="19">CC8</f>
        <v>-23</v>
      </c>
      <c r="CD7" s="50">
        <f t="shared" si="19"/>
        <v>-307.5</v>
      </c>
      <c r="CE7" s="50">
        <f t="shared" si="19"/>
        <v>-160.4</v>
      </c>
      <c r="CF7" s="50">
        <f t="shared" si="19"/>
        <v>-13.6</v>
      </c>
      <c r="CG7" s="50">
        <f t="shared" si="19"/>
        <v>-53.9</v>
      </c>
      <c r="CH7" s="50">
        <f t="shared" si="19"/>
        <v>-19.8</v>
      </c>
      <c r="CI7" s="50">
        <f t="shared" si="19"/>
        <v>-152.6</v>
      </c>
      <c r="CJ7" s="50">
        <f t="shared" si="19"/>
        <v>-61.8</v>
      </c>
      <c r="CK7" s="50">
        <f t="shared" si="19"/>
        <v>-25.8</v>
      </c>
      <c r="CL7" s="50"/>
      <c r="CM7" s="45">
        <f>CM8</f>
        <v>-13936</v>
      </c>
      <c r="CN7" s="45">
        <f t="shared" ref="CN7:CV7" si="20">CN8</f>
        <v>-13940</v>
      </c>
      <c r="CO7" s="45">
        <f t="shared" si="20"/>
        <v>12676532</v>
      </c>
      <c r="CP7" s="45">
        <f t="shared" si="20"/>
        <v>24414</v>
      </c>
      <c r="CQ7" s="45">
        <f t="shared" si="20"/>
        <v>183</v>
      </c>
      <c r="CR7" s="45">
        <f t="shared" si="20"/>
        <v>-10800</v>
      </c>
      <c r="CS7" s="45">
        <f t="shared" si="20"/>
        <v>-18007</v>
      </c>
      <c r="CT7" s="45">
        <f t="shared" si="20"/>
        <v>583147</v>
      </c>
      <c r="CU7" s="45">
        <f t="shared" si="20"/>
        <v>-15708</v>
      </c>
      <c r="CV7" s="45">
        <f t="shared" si="20"/>
        <v>-15228</v>
      </c>
      <c r="CW7" s="45"/>
      <c r="CX7" s="50" t="s">
        <v>119</v>
      </c>
      <c r="CY7" s="50" t="s">
        <v>119</v>
      </c>
      <c r="CZ7" s="50" t="s">
        <v>119</v>
      </c>
      <c r="DA7" s="50" t="s">
        <v>119</v>
      </c>
      <c r="DB7" s="50" t="s">
        <v>119</v>
      </c>
      <c r="DC7" s="50" t="s">
        <v>119</v>
      </c>
      <c r="DD7" s="50" t="s">
        <v>119</v>
      </c>
      <c r="DE7" s="50" t="s">
        <v>119</v>
      </c>
      <c r="DF7" s="50" t="s">
        <v>119</v>
      </c>
      <c r="DG7" s="50" t="s">
        <v>117</v>
      </c>
      <c r="DH7" s="50"/>
      <c r="DI7" s="46">
        <f>DI8</f>
        <v>301001</v>
      </c>
      <c r="DJ7" s="46">
        <f>DJ8</f>
        <v>10000</v>
      </c>
      <c r="DK7" s="50" t="s">
        <v>119</v>
      </c>
      <c r="DL7" s="50" t="s">
        <v>119</v>
      </c>
      <c r="DM7" s="50" t="s">
        <v>119</v>
      </c>
      <c r="DN7" s="50" t="s">
        <v>119</v>
      </c>
      <c r="DO7" s="50" t="s">
        <v>119</v>
      </c>
      <c r="DP7" s="50" t="s">
        <v>119</v>
      </c>
      <c r="DQ7" s="50" t="s">
        <v>119</v>
      </c>
      <c r="DR7" s="50" t="s">
        <v>119</v>
      </c>
      <c r="DS7" s="50" t="s">
        <v>119</v>
      </c>
      <c r="DT7" s="50" t="s">
        <v>117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536.70000000000005</v>
      </c>
      <c r="EB7" s="50">
        <f t="shared" si="21"/>
        <v>43.6</v>
      </c>
      <c r="EC7" s="50">
        <f t="shared" si="21"/>
        <v>330.8</v>
      </c>
      <c r="ED7" s="50">
        <f t="shared" si="21"/>
        <v>92.9</v>
      </c>
      <c r="EE7" s="50">
        <f t="shared" si="21"/>
        <v>51.5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2022</v>
      </c>
      <c r="C8" s="53">
        <v>73644</v>
      </c>
      <c r="D8" s="53">
        <v>47</v>
      </c>
      <c r="E8" s="53">
        <v>11</v>
      </c>
      <c r="F8" s="53">
        <v>1</v>
      </c>
      <c r="G8" s="53">
        <v>2</v>
      </c>
      <c r="H8" s="53" t="s">
        <v>120</v>
      </c>
      <c r="I8" s="53" t="s">
        <v>121</v>
      </c>
      <c r="J8" s="53" t="s">
        <v>122</v>
      </c>
      <c r="K8" s="53" t="s">
        <v>123</v>
      </c>
      <c r="L8" s="53" t="s">
        <v>124</v>
      </c>
      <c r="M8" s="53" t="s">
        <v>125</v>
      </c>
      <c r="N8" s="53" t="s">
        <v>126</v>
      </c>
      <c r="O8" s="54" t="s">
        <v>127</v>
      </c>
      <c r="P8" s="54" t="s">
        <v>127</v>
      </c>
      <c r="Q8" s="55">
        <v>839</v>
      </c>
      <c r="R8" s="55">
        <v>60</v>
      </c>
      <c r="S8" s="56">
        <v>5132</v>
      </c>
      <c r="T8" s="57" t="s">
        <v>128</v>
      </c>
      <c r="U8" s="54">
        <v>90</v>
      </c>
      <c r="V8" s="57" t="s">
        <v>128</v>
      </c>
      <c r="W8" s="58">
        <v>5</v>
      </c>
      <c r="X8" s="57" t="s">
        <v>128</v>
      </c>
      <c r="Y8" s="59">
        <v>83.1</v>
      </c>
      <c r="Z8" s="59">
        <v>83.3</v>
      </c>
      <c r="AA8" s="59">
        <v>158.9</v>
      </c>
      <c r="AB8" s="59">
        <v>213.5</v>
      </c>
      <c r="AC8" s="59">
        <v>100.2</v>
      </c>
      <c r="AD8" s="59">
        <v>96.2</v>
      </c>
      <c r="AE8" s="59">
        <v>92.2</v>
      </c>
      <c r="AF8" s="59">
        <v>96.8</v>
      </c>
      <c r="AG8" s="59">
        <v>92.8</v>
      </c>
      <c r="AH8" s="59">
        <v>90.5</v>
      </c>
      <c r="AI8" s="59">
        <v>115.2</v>
      </c>
      <c r="AJ8" s="59">
        <v>4.2</v>
      </c>
      <c r="AK8" s="59">
        <v>0</v>
      </c>
      <c r="AL8" s="59">
        <v>0</v>
      </c>
      <c r="AM8" s="59">
        <v>0</v>
      </c>
      <c r="AN8" s="59">
        <v>0</v>
      </c>
      <c r="AO8" s="59">
        <v>26.5</v>
      </c>
      <c r="AP8" s="59">
        <v>19.5</v>
      </c>
      <c r="AQ8" s="59">
        <v>47.8</v>
      </c>
      <c r="AR8" s="59">
        <v>42</v>
      </c>
      <c r="AS8" s="59">
        <v>37.9</v>
      </c>
      <c r="AT8" s="59">
        <v>26.4</v>
      </c>
      <c r="AU8" s="60">
        <v>946</v>
      </c>
      <c r="AV8" s="60">
        <v>0</v>
      </c>
      <c r="AW8" s="60">
        <v>0</v>
      </c>
      <c r="AX8" s="60">
        <v>0</v>
      </c>
      <c r="AY8" s="60">
        <v>0</v>
      </c>
      <c r="AZ8" s="60">
        <v>3770</v>
      </c>
      <c r="BA8" s="60">
        <v>3122</v>
      </c>
      <c r="BB8" s="60">
        <v>63431</v>
      </c>
      <c r="BC8" s="60">
        <v>161674</v>
      </c>
      <c r="BD8" s="60">
        <v>7750</v>
      </c>
      <c r="BE8" s="60">
        <v>73677</v>
      </c>
      <c r="BF8" s="59">
        <v>10.1</v>
      </c>
      <c r="BG8" s="59">
        <v>11.8</v>
      </c>
      <c r="BH8" s="59">
        <v>0</v>
      </c>
      <c r="BI8" s="59">
        <v>0</v>
      </c>
      <c r="BJ8" s="59">
        <v>6.1</v>
      </c>
      <c r="BK8" s="59">
        <v>22.7</v>
      </c>
      <c r="BL8" s="59">
        <v>19.100000000000001</v>
      </c>
      <c r="BM8" s="59">
        <v>5.0999999999999996</v>
      </c>
      <c r="BN8" s="59">
        <v>6.4</v>
      </c>
      <c r="BO8" s="59">
        <v>9.4</v>
      </c>
      <c r="BP8" s="59">
        <v>16.8</v>
      </c>
      <c r="BQ8" s="59">
        <v>46.6</v>
      </c>
      <c r="BR8" s="59">
        <v>37.299999999999997</v>
      </c>
      <c r="BS8" s="59">
        <v>415.5</v>
      </c>
      <c r="BT8" s="59">
        <v>161.30000000000001</v>
      </c>
      <c r="BU8" s="59">
        <v>31.8</v>
      </c>
      <c r="BV8" s="59">
        <v>37.200000000000003</v>
      </c>
      <c r="BW8" s="59">
        <v>40.299999999999997</v>
      </c>
      <c r="BX8" s="59">
        <v>100.4</v>
      </c>
      <c r="BY8" s="59">
        <v>58.5</v>
      </c>
      <c r="BZ8" s="59">
        <v>42.5</v>
      </c>
      <c r="CA8" s="59">
        <v>109.1</v>
      </c>
      <c r="CB8" s="59">
        <v>-53.6</v>
      </c>
      <c r="CC8" s="59">
        <v>-23</v>
      </c>
      <c r="CD8" s="59">
        <v>-307.5</v>
      </c>
      <c r="CE8" s="61">
        <v>-160.4</v>
      </c>
      <c r="CF8" s="61">
        <v>-13.6</v>
      </c>
      <c r="CG8" s="59">
        <v>-53.9</v>
      </c>
      <c r="CH8" s="59">
        <v>-19.8</v>
      </c>
      <c r="CI8" s="59">
        <v>-152.6</v>
      </c>
      <c r="CJ8" s="59">
        <v>-61.8</v>
      </c>
      <c r="CK8" s="59">
        <v>-25.8</v>
      </c>
      <c r="CL8" s="59">
        <v>-42.8</v>
      </c>
      <c r="CM8" s="60">
        <v>-13936</v>
      </c>
      <c r="CN8" s="60">
        <v>-13940</v>
      </c>
      <c r="CO8" s="60">
        <v>12676532</v>
      </c>
      <c r="CP8" s="60">
        <v>24414</v>
      </c>
      <c r="CQ8" s="60">
        <v>183</v>
      </c>
      <c r="CR8" s="60">
        <v>-10800</v>
      </c>
      <c r="CS8" s="60">
        <v>-18007</v>
      </c>
      <c r="CT8" s="60">
        <v>583147</v>
      </c>
      <c r="CU8" s="60">
        <v>-15708</v>
      </c>
      <c r="CV8" s="60">
        <v>-15228</v>
      </c>
      <c r="CW8" s="60">
        <v>-15718</v>
      </c>
      <c r="CX8" s="59" t="s">
        <v>129</v>
      </c>
      <c r="CY8" s="59" t="s">
        <v>129</v>
      </c>
      <c r="CZ8" s="59" t="s">
        <v>129</v>
      </c>
      <c r="DA8" s="59" t="s">
        <v>129</v>
      </c>
      <c r="DB8" s="59" t="s">
        <v>129</v>
      </c>
      <c r="DC8" s="59" t="s">
        <v>129</v>
      </c>
      <c r="DD8" s="59" t="s">
        <v>129</v>
      </c>
      <c r="DE8" s="59" t="s">
        <v>129</v>
      </c>
      <c r="DF8" s="59" t="s">
        <v>129</v>
      </c>
      <c r="DG8" s="59" t="s">
        <v>129</v>
      </c>
      <c r="DH8" s="59" t="s">
        <v>129</v>
      </c>
      <c r="DI8" s="55">
        <v>301001</v>
      </c>
      <c r="DJ8" s="55">
        <v>10000</v>
      </c>
      <c r="DK8" s="59" t="s">
        <v>129</v>
      </c>
      <c r="DL8" s="59" t="s">
        <v>129</v>
      </c>
      <c r="DM8" s="59" t="s">
        <v>129</v>
      </c>
      <c r="DN8" s="59" t="s">
        <v>129</v>
      </c>
      <c r="DO8" s="59" t="s">
        <v>129</v>
      </c>
      <c r="DP8" s="59" t="s">
        <v>129</v>
      </c>
      <c r="DQ8" s="59" t="s">
        <v>129</v>
      </c>
      <c r="DR8" s="59" t="s">
        <v>129</v>
      </c>
      <c r="DS8" s="59" t="s">
        <v>129</v>
      </c>
      <c r="DT8" s="59" t="s">
        <v>129</v>
      </c>
      <c r="DU8" s="59" t="s">
        <v>129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536.70000000000005</v>
      </c>
      <c r="EB8" s="59">
        <v>43.6</v>
      </c>
      <c r="EC8" s="59">
        <v>330.8</v>
      </c>
      <c r="ED8" s="59">
        <v>92.9</v>
      </c>
      <c r="EE8" s="59">
        <v>51.5</v>
      </c>
      <c r="EF8" s="59">
        <v>23</v>
      </c>
      <c r="EG8" s="62">
        <v>2.9999999999999997E-4</v>
      </c>
      <c r="EH8" s="62">
        <v>2.0000000000000001E-4</v>
      </c>
      <c r="EI8" s="62">
        <v>0</v>
      </c>
      <c r="EJ8" s="62">
        <v>0</v>
      </c>
      <c r="EK8" s="62">
        <v>2.0000000000000001E-4</v>
      </c>
      <c r="EL8" s="62">
        <v>5.4999999999999997E-3</v>
      </c>
      <c r="EM8" s="62">
        <v>5.5999999999999999E-3</v>
      </c>
      <c r="EN8" s="62">
        <v>9.7000000000000003E-3</v>
      </c>
      <c r="EO8" s="62">
        <v>4.8999999999999998E-3</v>
      </c>
      <c r="EP8" s="62">
        <v>5.0000000000000001E-4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130</v>
      </c>
      <c r="C10" s="65" t="s">
        <v>131</v>
      </c>
      <c r="D10" s="65" t="s">
        <v>132</v>
      </c>
      <c r="E10" s="65" t="s">
        <v>133</v>
      </c>
      <c r="F10" s="65" t="s">
        <v>134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H30</v>
      </c>
      <c r="C11" s="66" t="str">
        <f>IF(VALUE($B$6)=0,"",IF(VALUE($B$6)&gt;2021,"R"&amp;TEXT(VALUE($B$6)-2021,"00"),"H"&amp;VALUE($B$6)-1991))</f>
        <v>R01</v>
      </c>
      <c r="D11" s="66" t="str">
        <f>IF(VALUE($B$6)=0,"",IF(VALUE($B$6)&gt;2020,"R"&amp;TEXT(VALUE($B$6)-2020,"00"),"H"&amp;VALUE($B$6)-1990))</f>
        <v>R02</v>
      </c>
      <c r="E11" s="66" t="str">
        <f>IF(VALUE($B$6)=0,"",IF(VALUE($B$6)&gt;2019,"R"&amp;TEXT(VALUE($B$6)-2019,"00"),"H"&amp;VALUE($B$6)-1989))</f>
        <v>R03</v>
      </c>
      <c r="F11" s="66" t="str">
        <f>IF(VALUE($B$6)=0,"",IF(VALUE($B$6)&gt;2018,"R"&amp;TEXT(VALUE($B$6)-2018,"00"),"H"&amp;VALUE($B$6)-1988))</f>
        <v>R04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星 慶一郎</cp:lastModifiedBy>
  <dcterms:created xsi:type="dcterms:W3CDTF">2024-01-11T00:06:50Z</dcterms:created>
  <dcterms:modified xsi:type="dcterms:W3CDTF">2024-02-01T01:51:29Z</dcterms:modified>
  <cp:category/>
</cp:coreProperties>
</file>