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386\Desktop\照会未回答\【照会_2月2日（金）期限】公営企業に係る経営比較分析表（令和４年度決算）の分析等について\【経営比較分析表】2022_075612_47_1718\"/>
    </mc:Choice>
  </mc:AlternateContent>
  <xr:revisionPtr revIDLastSave="0" documentId="13_ncr:1_{373B59CC-73AA-4BC4-AB68-E981731053F8}" xr6:coauthVersionLast="44" xr6:coauthVersionMax="44" xr10:uidLastSave="{00000000-0000-0000-0000-000000000000}"/>
  <workbookProtection workbookAlgorithmName="SHA-512" workbookHashValue="gLliOemf70VM75+Zbsyc9ev6KBZte/uDD/4/VsKW1N5AIf6gAd0/IPZ/mMQQB7JefpHpQKCrOYm9f69nSybuMQ==" workbookSaltValue="Ldw8wVzCzg+z38Kitaigz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<sst xmlns="http://schemas.openxmlformats.org/spreadsheetml/2006/main" count="236" uniqueCount="121">
  <si>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</si>
  <si>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</si>
  <si>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</si>
  <si>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</si>
  <si>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</si>
  <si>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</si>
  <si>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</si>
  <si>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</si>
  <si>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</si>
  <si>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</si>
  <si>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</si>
  <si>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</si>
  <si>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</si>
  <si>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</si>
  <si>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</si>
  <si>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</si>
  <si>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</si>
  <si>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</si>
  <si>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</si>
  <si>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</si>
  <si>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</si>
  <si>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</si>
  <si>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</si>
  <si>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</si>
  <si>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</si>
  <si>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</si>
  <si>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</si>
  <si>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</si>
  <si>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</si>
  <si>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</si>
  <si>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</si>
  <si>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</si>
  <si>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</si>
  <si>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</si>
  <si>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</si>
  <si>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</si>
  <si>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</si>
  <si>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</si>
  <si>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</si>
  <si>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</si>
  <si>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</si>
  <si>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</si>
  <si>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</si>
  <si>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</si>
  <si>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</si>
  <si>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</si>
  <si>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</si>
  <si>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</si>
  <si>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</si>
  <si>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</si>
  <si>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</si>
  <si>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</si>
  <si>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</si>
  <si>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</si>
  <si>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</si>
  <si>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</si>
  <si>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</si>
  <si>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</si>
  <si>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</si>
  <si>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</si>
  <si>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</si>
  <si>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</si>
  <si>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</si>
  <si>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</si>
  <si>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</si>
  <si>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</si>
  <si>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</si>
  <si>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</si>
  <si>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</si>
  <si>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</si>
  <si>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</si>
  <si>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</si>
  <si>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</si>
  <si>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</si>
  <si>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</si>
  <si>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</si>
  <si>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</si>
  <si>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</si>
  <si>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</si>
  <si>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</si>
  <si>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</si>
  <si>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</si>
  <si>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</si>
  <si>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</si>
  <si>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</si>
  <si>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</si>
  <si>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</si>
  <si>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</si>
  <si>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</si>
  <si>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</si>
  <si>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</si>
  <si>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</si>
  <si>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</si>
  <si>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</si>
  <si>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</si>
  <si>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</si>
  <si>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</si>
  <si>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</si>
  <si>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</si>
  <si>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</si>
  <si>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</si>
  <si>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</si>
  <si>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</si>
  <si>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</si>
  <si>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</si>
  <si>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</si>
  <si>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</si>
  <si>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</si>
  <si>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</si>
  <si>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</si>
  <si>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</si>
  <si>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</si>
  <si>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</si>
  <si>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</si>
  <si>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</si>
  <si>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</si>
  <si>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</si>
  <si>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</si>
  <si>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当町の農業集落排水事業については、福田地区・真弓地区・今泉地区の3地区全ての面整備が完了し、接続率については、令和４年度末で処理区域内人口962人に対し895人が接続しており93.0%である。
　収益的収支比率については、令和４年度末で67.60%であり、単年度の収支は赤字となった。地方債償還金について、一般会計からの繰り入れに依存している状況であるため経常収益改善等の必要がある。
　経費回収率については、類似団体平均値と比較して低い数値となっているため適正な使用料収入の確保及び汚水処理費の削減が必要である。
　汚水処理原価については、類似団体平均値と比較して高い数値となっているため、効率的な汚水処理を実施し維持管理費の削減や接続率の向上による有収水量増加等の必要がある。
　施設利用率については、類似団体平均値と比較して低い数値となったため、利用状況の改善に努める。
　水洗化率については、類似団体平均値と比較して高い数値となっているが、今後も水洗化率向上の取組に努める。</t>
    <rPh sb="136" eb="137">
      <t>アカ</t>
    </rPh>
    <phoneticPr fontId="4"/>
  </si>
  <si>
    <t>当町の農業集落排水事業については、平成12年に供用開始をしている。
　当町の施設については、毎年点検を行い、必要に応じて修繕改修を行っているが、管渠の更新・老朽化対策の実施状況については、標準耐用年数が50年であるため管渠の改善は現在は、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</si>
  <si>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当町の農業集落排水事業については、福田地区については、新築による接続人口の増など使用料の増が見込まれる地区がある一方、今泉地区においては、東日本大震災の津波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とともに、さらなる包括的民間委託の活用や、使用料で賄えるよう経営改善に向けた取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</si>
</sst>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9-4EA1-BFB3-0D3A4EB302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F09-4EA1-BFB3-0D3A4EB302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61.48</c:v>
                </c:pt>
                <c:pt idx="1">
                  <c:v>58.58</c:v>
                </c:pt>
                <c:pt idx="2">
                  <c:v>60.42</c:v>
                </c:pt>
                <c:pt idx="3">
                  <c:v>50.65</c:v>
                </c:pt>
                <c:pt idx="4">
                  <c:v>49.57</c:v>
                </c:pt>
              </c:numCache>
            </c:numRef>
          </c:val>
          <c:extLst>
            <c:ext xmlns:c16="http://schemas.microsoft.com/office/drawing/2014/chart" uri="{C3380CC4-5D6E-409C-BE32-E72D297353CC}">
              <c16:uniqueId val="{00000000-D693-44B8-B9FE-FA82F320B9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93-44B8-B9FE-FA82F320B9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92.41</c:v>
                </c:pt>
                <c:pt idx="1">
                  <c:v>92.91</c:v>
                </c:pt>
                <c:pt idx="2">
                  <c:v>93.01</c:v>
                </c:pt>
                <c:pt idx="3">
                  <c:v>93.67</c:v>
                </c:pt>
                <c:pt idx="4">
                  <c:v>93.04</c:v>
                </c:pt>
              </c:numCache>
            </c:numRef>
          </c:val>
          <c:extLst>
            <c:ext xmlns:c16="http://schemas.microsoft.com/office/drawing/2014/chart" uri="{C3380CC4-5D6E-409C-BE32-E72D297353CC}">
              <c16:uniqueId val="{00000000-6E93-48DD-BBFC-2FD4C9999E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E93-48DD-BBFC-2FD4C9999E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101.84</c:v>
                </c:pt>
                <c:pt idx="1">
                  <c:v>110.69</c:v>
                </c:pt>
                <c:pt idx="2">
                  <c:v>93.14</c:v>
                </c:pt>
                <c:pt idx="3">
                  <c:v>112.87</c:v>
                </c:pt>
                <c:pt idx="4">
                  <c:v>67.599999999999994</c:v>
                </c:pt>
              </c:numCache>
            </c:numRef>
          </c:val>
          <c:extLst>
            <c:ext xmlns:c16="http://schemas.microsoft.com/office/drawing/2014/chart" uri="{C3380CC4-5D6E-409C-BE32-E72D297353CC}">
              <c16:uniqueId val="{00000000-9297-468D-B435-541B14A6FC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7-468D-B435-541B14A6FC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6-4281-B65F-6280F70D96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6-4281-B65F-6280F70D96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F-485C-B8D7-71C8587B5D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F-485C-B8D7-71C8587B5D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4-41E0-ADA5-F51D3238DA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4-41E0-ADA5-F51D3238DA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2-4EB5-AC5F-4CB25CD074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2-4EB5-AC5F-4CB25CD074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67-459A-9237-5A50802C6B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D67-459A-9237-5A50802C6B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59.22</c:v>
                </c:pt>
                <c:pt idx="1">
                  <c:v>46.74</c:v>
                </c:pt>
                <c:pt idx="2">
                  <c:v>49.44</c:v>
                </c:pt>
                <c:pt idx="3">
                  <c:v>23.23</c:v>
                </c:pt>
                <c:pt idx="4">
                  <c:v>11.26</c:v>
                </c:pt>
              </c:numCache>
            </c:numRef>
          </c:val>
          <c:extLst>
            <c:ext xmlns:c16="http://schemas.microsoft.com/office/drawing/2014/chart" uri="{C3380CC4-5D6E-409C-BE32-E72D297353CC}">
              <c16:uniqueId val="{00000000-70D8-4565-9BED-4588AFE8B2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0D8-4565-9BED-4588AFE8B2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250.04</c:v>
                </c:pt>
                <c:pt idx="1">
                  <c:v>322.39</c:v>
                </c:pt>
                <c:pt idx="2">
                  <c:v>305.66000000000003</c:v>
                </c:pt>
                <c:pt idx="3">
                  <c:v>649.28</c:v>
                </c:pt>
                <c:pt idx="4">
                  <c:v>1339.57</c:v>
                </c:pt>
              </c:numCache>
            </c:numRef>
          </c:val>
          <c:extLst>
            <c:ext xmlns:c16="http://schemas.microsoft.com/office/drawing/2014/chart" uri="{C3380CC4-5D6E-409C-BE32-E72D297353CC}">
              <c16:uniqueId val="{00000000-F34F-4DB4-A722-7F3D7EA44E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34F-4DB4-A722-7F3D7EA44E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S88" sqref="BS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新地町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7716</v>
      </c>
      <c r="AM8" s="55"/>
      <c r="AN8" s="55"/>
      <c r="AO8" s="55"/>
      <c r="AP8" s="55"/>
      <c r="AQ8" s="55"/>
      <c r="AR8" s="55"/>
      <c r="AS8" s="55"/>
      <c r="AT8" s="54">
        <f>データ!T6</f>
        <v>46.7</v>
      </c>
      <c r="AU8" s="54"/>
      <c r="AV8" s="54"/>
      <c r="AW8" s="54"/>
      <c r="AX8" s="54"/>
      <c r="AY8" s="54"/>
      <c r="AZ8" s="54"/>
      <c r="BA8" s="54"/>
      <c r="BB8" s="54">
        <f>データ!U6</f>
        <v>165.22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12.55</v>
      </c>
      <c r="Q10" s="54"/>
      <c r="R10" s="54"/>
      <c r="S10" s="54"/>
      <c r="T10" s="54"/>
      <c r="U10" s="54"/>
      <c r="V10" s="54"/>
      <c r="W10" s="54">
        <f>データ!Q6</f>
        <v>92.68</v>
      </c>
      <c r="X10" s="54"/>
      <c r="Y10" s="54"/>
      <c r="Z10" s="54"/>
      <c r="AA10" s="54"/>
      <c r="AB10" s="54"/>
      <c r="AC10" s="54"/>
      <c r="AD10" s="55">
        <f>データ!R6</f>
        <v>2860</v>
      </c>
      <c r="AE10" s="55"/>
      <c r="AF10" s="55"/>
      <c r="AG10" s="55"/>
      <c r="AH10" s="55"/>
      <c r="AI10" s="55"/>
      <c r="AJ10" s="55"/>
      <c r="AK10" s="2"/>
      <c r="AL10" s="55">
        <f>データ!V6</f>
        <v>962</v>
      </c>
      <c r="AM10" s="55"/>
      <c r="AN10" s="55"/>
      <c r="AO10" s="55"/>
      <c r="AP10" s="55"/>
      <c r="AQ10" s="55"/>
      <c r="AR10" s="55"/>
      <c r="AS10" s="55"/>
      <c r="AT10" s="54">
        <f>データ!W6</f>
        <v>1.61</v>
      </c>
      <c r="AU10" s="54"/>
      <c r="AV10" s="54"/>
      <c r="AW10" s="54"/>
      <c r="AX10" s="54"/>
      <c r="AY10" s="54"/>
      <c r="AZ10" s="54"/>
      <c r="BA10" s="54"/>
      <c r="BB10" s="54">
        <f>データ!X6</f>
        <v>597.52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qYsFELxTF+c/I3W+IO6qrwkP6Y4JODrEyHhIBqJE67g/M9KIj4Pm254HSzI5dGfDVMDDMUbea4kXgprE9wXCvQ==" saltValue="+xUkp4BTjWktilzi8FX3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75612</v>
      </c>
      <c r="D6" s="19">
        <f t="shared" si="3"/>
        <v>47</v>
      </c>
      <c r="E6" s="19">
        <f t="shared" si="3"/>
        <v>17</v>
      </c>
      <c r="F6" s="19">
        <f t="shared" si="3"/>
        <v>5</v>
      </c>
      <c r="G6" s="19">
        <f t="shared" si="3"/>
        <v>0</v>
      </c>
      <c r="H6" s="19" t="str">
        <f t="shared" si="3"/>
        <v>福島県　新地町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12.55</v>
      </c>
      <c r="Q6" s="20">
        <f t="shared" si="3"/>
        <v>92.68</v>
      </c>
      <c r="R6" s="20">
        <f t="shared" si="3"/>
        <v>2860</v>
      </c>
      <c r="S6" s="20">
        <f t="shared" si="3"/>
        <v>7716</v>
      </c>
      <c r="T6" s="20">
        <f t="shared" si="3"/>
        <v>46.7</v>
      </c>
      <c r="U6" s="20">
        <f t="shared" si="3"/>
        <v>165.22</v>
      </c>
      <c r="V6" s="20">
        <f t="shared" si="3"/>
        <v>962</v>
      </c>
      <c r="W6" s="20">
        <f t="shared" si="3"/>
        <v>1.61</v>
      </c>
      <c r="X6" s="20">
        <f t="shared" si="3"/>
        <v>597.52</v>
      </c>
      <c r="Y6" s="21">
        <f>IF(Y7="",NA(),Y7)</f>
        <v>101.84</v>
      </c>
      <c r="Z6" s="21">
        <f t="shared" ref="Z6:AH6" si="4">IF(Z7="",NA(),Z7)</f>
        <v>110.69</v>
      </c>
      <c r="AA6" s="21">
        <f t="shared" si="4"/>
        <v>93.14</v>
      </c>
      <c r="AB6" s="21">
        <f t="shared" si="4"/>
        <v>112.87</v>
      </c>
      <c r="AC6" s="21">
        <f t="shared" si="4"/>
        <v>67.599999999999994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59.22</v>
      </c>
      <c r="BR6" s="21">
        <f t="shared" ref="BR6:BZ6" si="8">IF(BR7="",NA(),BR7)</f>
        <v>46.74</v>
      </c>
      <c r="BS6" s="21">
        <f t="shared" si="8"/>
        <v>49.44</v>
      </c>
      <c r="BT6" s="21">
        <f t="shared" si="8"/>
        <v>23.23</v>
      </c>
      <c r="BU6" s="21">
        <f t="shared" si="8"/>
        <v>11.26</v>
      </c>
      <c r="BV6" s="21">
        <f t="shared" si="8"/>
        <v>57.77</v>
      </c>
      <c r="BW6" s="21">
        <f t="shared" si="8"/>
        <v>57.31</v>
      </c>
      <c r="BX6" s="21">
        <f t="shared" si="8"/>
        <v>57.08</v>
      </c>
      <c r="BY6" s="21">
        <f t="shared" si="8"/>
        <v>56.26</v>
      </c>
      <c r="BZ6" s="21">
        <f t="shared" si="8"/>
        <v>52.94</v>
      </c>
      <c r="CA6" s="20" t="str">
        <f>IF(CA7="","",IF(CA7="-","【-】","【"&amp;SUBSTITUTE(TEXT(CA7,"#,##0.00"),"-","△")&amp;"】"))</f>
        <v>【57.02】</v>
      </c>
      <c r="CB6" s="21">
        <f>IF(CB7="",NA(),CB7)</f>
        <v>250.04</v>
      </c>
      <c r="CC6" s="21">
        <f t="shared" ref="CC6:CK6" si="9">IF(CC7="",NA(),CC7)</f>
        <v>322.39</v>
      </c>
      <c r="CD6" s="21">
        <f t="shared" si="9"/>
        <v>305.66000000000003</v>
      </c>
      <c r="CE6" s="21">
        <f t="shared" si="9"/>
        <v>649.28</v>
      </c>
      <c r="CF6" s="21">
        <f t="shared" si="9"/>
        <v>1339.57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61.48</v>
      </c>
      <c r="CN6" s="21">
        <f t="shared" ref="CN6:CV6" si="10">IF(CN7="",NA(),CN7)</f>
        <v>58.58</v>
      </c>
      <c r="CO6" s="21">
        <f t="shared" si="10"/>
        <v>60.42</v>
      </c>
      <c r="CP6" s="21">
        <f t="shared" si="10"/>
        <v>50.65</v>
      </c>
      <c r="CQ6" s="21">
        <f t="shared" si="10"/>
        <v>49.57</v>
      </c>
      <c r="CR6" s="21">
        <f t="shared" si="10"/>
        <v>50.68</v>
      </c>
      <c r="CS6" s="21">
        <f t="shared" si="10"/>
        <v>50.14</v>
      </c>
      <c r="CT6" s="21">
        <f t="shared" si="10"/>
        <v>54.83</v>
      </c>
      <c r="CU6" s="21">
        <f t="shared" si="10"/>
        <v>66.53</v>
      </c>
      <c r="CV6" s="21">
        <f t="shared" si="10"/>
        <v>52.35</v>
      </c>
      <c r="CW6" s="20" t="str">
        <f>IF(CW7="","",IF(CW7="-","【-】","【"&amp;SUBSTITUTE(TEXT(CW7,"#,##0.00"),"-","△")&amp;"】"))</f>
        <v>【52.55】</v>
      </c>
      <c r="CX6" s="21">
        <f>IF(CX7="",NA(),CX7)</f>
        <v>92.41</v>
      </c>
      <c r="CY6" s="21">
        <f t="shared" ref="CY6:DG6" si="11">IF(CY7="",NA(),CY7)</f>
        <v>92.91</v>
      </c>
      <c r="CZ6" s="21">
        <f t="shared" si="11"/>
        <v>93.01</v>
      </c>
      <c r="DA6" s="21">
        <f t="shared" si="11"/>
        <v>93.67</v>
      </c>
      <c r="DB6" s="21">
        <f t="shared" si="11"/>
        <v>93.04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75612</v>
      </c>
      <c r="D7" s="23">
        <v>47</v>
      </c>
      <c r="E7" s="23">
        <v>17</v>
      </c>
      <c r="F7" s="23">
        <v>5</v>
      </c>
      <c r="G7" s="23">
        <v>0</v>
      </c>
      <c r="H7" s="23" t="s">
        <v>99</v>
      </c>
      <c r="I7" s="23" t="s">
        <v>100</v>
      </c>
      <c r="J7" s="23" t="s">
        <v>101</v>
      </c>
      <c r="K7" s="23" t="s">
        <v>102</v>
      </c>
      <c r="L7" s="23" t="s">
        <v>103</v>
      </c>
      <c r="M7" s="23" t="s">
        <v>104</v>
      </c>
      <c r="N7" s="24" t="s">
        <v>105</v>
      </c>
      <c r="O7" s="24" t="s">
        <v>106</v>
      </c>
      <c r="P7" s="24">
        <v>12.55</v>
      </c>
      <c r="Q7" s="24">
        <v>92.68</v>
      </c>
      <c r="R7" s="24">
        <v>2860</v>
      </c>
      <c r="S7" s="24">
        <v>7716</v>
      </c>
      <c r="T7" s="24">
        <v>46.7</v>
      </c>
      <c r="U7" s="24">
        <v>165.22</v>
      </c>
      <c r="V7" s="24">
        <v>962</v>
      </c>
      <c r="W7" s="24">
        <v>1.61</v>
      </c>
      <c r="X7" s="24">
        <v>597.52</v>
      </c>
      <c r="Y7" s="24">
        <v>101.84</v>
      </c>
      <c r="Z7" s="24">
        <v>110.69</v>
      </c>
      <c r="AA7" s="24">
        <v>93.14</v>
      </c>
      <c r="AB7" s="24">
        <v>112.87</v>
      </c>
      <c r="AC7" s="24">
        <v>67.599999999999994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59.22</v>
      </c>
      <c r="BR7" s="24">
        <v>46.74</v>
      </c>
      <c r="BS7" s="24">
        <v>49.44</v>
      </c>
      <c r="BT7" s="24">
        <v>23.23</v>
      </c>
      <c r="BU7" s="24">
        <v>11.26</v>
      </c>
      <c r="BV7" s="24">
        <v>57.77</v>
      </c>
      <c r="BW7" s="24">
        <v>57.31</v>
      </c>
      <c r="BX7" s="24">
        <v>57.08</v>
      </c>
      <c r="BY7" s="24">
        <v>56.26</v>
      </c>
      <c r="BZ7" s="24">
        <v>52.94</v>
      </c>
      <c r="CA7" s="24">
        <v>57.02</v>
      </c>
      <c r="CB7" s="24">
        <v>250.04</v>
      </c>
      <c r="CC7" s="24">
        <v>322.39</v>
      </c>
      <c r="CD7" s="24">
        <v>305.66000000000003</v>
      </c>
      <c r="CE7" s="24">
        <v>649.28</v>
      </c>
      <c r="CF7" s="24">
        <v>1339.57</v>
      </c>
      <c r="CG7" s="24">
        <v>274.35000000000002</v>
      </c>
      <c r="CH7" s="24">
        <v>273.52</v>
      </c>
      <c r="CI7" s="24">
        <v>274.99</v>
      </c>
      <c r="CJ7" s="24">
        <v>282.08999999999997</v>
      </c>
      <c r="CK7" s="24">
        <v>303.27999999999997</v>
      </c>
      <c r="CL7" s="24">
        <v>273.68</v>
      </c>
      <c r="CM7" s="24">
        <v>61.48</v>
      </c>
      <c r="CN7" s="24">
        <v>58.58</v>
      </c>
      <c r="CO7" s="24">
        <v>60.42</v>
      </c>
      <c r="CP7" s="24">
        <v>50.65</v>
      </c>
      <c r="CQ7" s="24">
        <v>49.57</v>
      </c>
      <c r="CR7" s="24">
        <v>50.68</v>
      </c>
      <c r="CS7" s="24">
        <v>50.14</v>
      </c>
      <c r="CT7" s="24">
        <v>54.83</v>
      </c>
      <c r="CU7" s="24">
        <v>66.53</v>
      </c>
      <c r="CV7" s="24">
        <v>52.35</v>
      </c>
      <c r="CW7" s="24">
        <v>52.55</v>
      </c>
      <c r="CX7" s="24">
        <v>92.41</v>
      </c>
      <c r="CY7" s="24">
        <v>92.91</v>
      </c>
      <c r="CZ7" s="24">
        <v>93.01</v>
      </c>
      <c r="DA7" s="24">
        <v>93.67</v>
      </c>
      <c r="DB7" s="24">
        <v>93.04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2023-12-12T02:52:54Z</dcterms:created>
  <dcterms:modified xsi:type="dcterms:W3CDTF">2024-02-05T01:42:51Z</dcterms:modified>
  <cp:category/>
</cp:coreProperties>
</file>