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000386\Desktop\照会未回答\【照会_2月2日（金）期限】公営企業に係る経営比較分析表（令和４年度決算）の分析等について\【経営比較分析表】2022_075612_47_1718\"/>
    </mc:Choice>
  </mc:AlternateContent>
  <xr:revisionPtr revIDLastSave="0" documentId="13_ncr:1_{F66ADD07-AC94-45EC-B22B-2163FDCA8D45}" xr6:coauthVersionLast="44" xr6:coauthVersionMax="44" xr10:uidLastSave="{00000000-0000-0000-0000-000000000000}"/>
  <workbookProtection workbookAlgorithmName="SHA-512" workbookHashValue="Ox2yQKnaP0Qi54o4XaCLaQ9n6zSBmpbAcDKIR+FBfuUrqvQB5kMKnH8D/0CG9mUgbzzs+dzwxmnW/KX35Ham7g==" workbookSaltValue="mrsQv4qnFEFI9WjuR9FnZ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P10" i="4" s="1"/>
  <c r="O6" i="5"/>
  <c r="N6" i="5"/>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I10" i="4"/>
  <c r="B10" i="4"/>
  <c r="AT8" i="4"/>
  <c r="AL8" i="4"/>
  <c r="W8" i="4"/>
  <c r="P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<sst xmlns="http://schemas.openxmlformats.org/spreadsheetml/2006/main" count="236" uniqueCount="120">
  <si>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</si>
  <si>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</si>
  <si>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</si>
  <si>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</si>
  <si>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</si>
  <si>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</si>
  <si>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</si>
  <si>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</si>
  <si>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</si>
  <si>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</si>
  <si>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</si>
  <si>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</si>
  <si>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</si>
  <si>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</si>
  <si>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</si>
  <si>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</si>
  <si>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</si>
  <si>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</si>
  <si>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</si>
  <si>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</si>
  <si>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</si>
  <si>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</si>
  <si>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</si>
  <si>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</si>
  <si>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</si>
  <si>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</si>
  <si>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</si>
  <si>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</si>
  <si>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</si>
  <si>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</si>
  <si>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</si>
  <si>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</si>
  <si>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</si>
  <si>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</si>
  <si>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</si>
  <si>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</si>
  <si>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</si>
  <si>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</si>
  <si>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</si>
  <si>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</si>
  <si>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</si>
  <si>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</si>
  <si>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</si>
  <si>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</si>
  <si>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</si>
  <si>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</si>
  <si>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</si>
  <si>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</si>
  <si>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</si>
  <si>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</si>
  <si>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</si>
  <si>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</si>
  <si>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</si>
  <si>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</si>
  <si>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</si>
  <si>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</si>
  <si>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</si>
  <si>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</si>
  <si>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</si>
  <si>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</si>
  <si>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</si>
  <si>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</si>
  <si>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</si>
  <si>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</si>
  <si>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</si>
  <si>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</si>
  <si>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</si>
  <si>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</si>
  <si>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</si>
  <si>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</si>
  <si>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</si>
  <si>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</si>
  <si>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</si>
  <si>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</si>
  <si>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</si>
  <si>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</si>
  <si>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</si>
  <si>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</si>
  <si>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</si>
  <si>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</si>
  <si>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</si>
  <si>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</si>
  <si>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</si>
  <si>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</si>
  <si>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</si>
  <si>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</si>
  <si>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</si>
  <si>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</si>
  <si>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</si>
  <si>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</si>
  <si>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</si>
  <si>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</si>
  <si>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</si>
  <si>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</si>
  <si>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</si>
  <si>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</si>
  <si>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</si>
  <si>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</si>
  <si>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新地町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</si>
  <si>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</si>
  <si>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</si>
  <si>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</si>
  <si>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</si>
  <si>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</si>
  <si>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</si>
  <si>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</si>
  <si>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</si>
  <si>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</si>
  <si>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</si>
  <si>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</si>
  <si>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</si>
  <si>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</si>
  <si>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</si>
  <si>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</si>
  <si>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</si>
  <si>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</si>
  <si>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</si>
  <si>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当町の下水道事業については、全体計画275haであり面整備は完了している。
　接続率については、令和４年度末で処理区域内人口3,729人に対し3,234人が接続しており86.7%である。
　収益的収支比率については、令和４年度末で67.60%であり、単年度の収支は赤字であった。地方債償還金については、一般会計からの繰り入れに依存しているため経営改善の必要がある。
　経費回収率については、類似団体平均値と比較して極めて低い数値となった。適正な使用料収入の確保及び汚水処理費の削減等の取組が必要である。
　汚水処理原価については、類似団体平均値と比較して高い数値となった。効率的な汚水処理を実施するとともに維持管理費の削減及び接続率の向上による有収水量を増加させる取組に努める。
　施設利用率については、類似団体平均値と比較して低い数値となっているため施設の利用状況の改善に努める。
　水洗化率については、類似団体平均値と比較して高い数値となったが、引き続き水洗化率向上の取組に努める。</t>
    <rPh sb="133" eb="134">
      <t>アカ</t>
    </rPh>
    <rPh sb="208" eb="209">
      <t>キワ</t>
    </rPh>
    <phoneticPr fontId="4"/>
  </si>
  <si>
    <t>　当町の下水道事業については、平成12年に供用開始をしている。
　当町の施設については、毎年点検を行いながら、必要に応じて修繕改修を行っている。管渠の更新・老朽化対策の実施状況については、標準耐用年数が50年であるため管渠の改善は現在、実施していない状況である。
　今後、管渠の更新にあたり保有資産の標準耐用年数や老朽化の状況を踏まえ施設の改築等に必要な財源の確保や経営に与える影響等を踏まえた分析を行い、経営改善の実施や投資計画等の見直しを行う必要がある。
　管渠改善率については、現在は０ではあるが今後の管路の更新にあたり、計画的な更新投資の検討が必要である。</t>
    <phoneticPr fontId="4"/>
  </si>
  <si>
    <t>　当町においては、面整備が完了したことにより今後は一定の使用料収入増が見込まれる。
　しかし、維持管理費については、今後増加することが見込まれるため、さらなる包括的民間委託の活用等収支の改善に努め、使用料で賄えるような経営改善に向けた取組に努める必要がある。
　また、経常収益を高めるには接続率のさらなる向上が必須であるため接続促進の取組に努め経営の改善を図る。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</si>
</sst>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B0-4837-B205-04DD0E3155F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1BB0-4837-B205-04DD0E3155F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112.06</c:v>
                </c:pt>
                <c:pt idx="1">
                  <c:v>107.32</c:v>
                </c:pt>
                <c:pt idx="2">
                  <c:v>99.6</c:v>
                </c:pt>
                <c:pt idx="3">
                  <c:v>101.69</c:v>
                </c:pt>
                <c:pt idx="4">
                  <c:v>63.25</c:v>
                </c:pt>
              </c:numCache>
            </c:numRef>
          </c:val>
          <c:extLst>
            <c:ext xmlns:c16="http://schemas.microsoft.com/office/drawing/2014/chart" uri="{C3380CC4-5D6E-409C-BE32-E72D297353CC}">
              <c16:uniqueId val="{00000000-DD43-44DA-97F2-9A007CED218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43-44DA-97F2-9A007CED218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09-4052-A50E-58CAF2FD7E8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09-4052-A50E-58CAF2FD7E8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BD-4E38-AF2C-C4591415FCC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BD-4E38-AF2C-C4591415FCC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A8-4057-A212-ED5369F84C4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A8-4057-A212-ED5369F84C4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37-4C33-A24F-3845DD680C2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37-4C33-A24F-3845DD680C2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quot;-&quot;">
                  <c:v>2937.49</c:v>
                </c:pt>
                <c:pt idx="3">
                  <c:v>0</c:v>
                </c:pt>
                <c:pt idx="4">
                  <c:v>0</c:v>
                </c:pt>
              </c:numCache>
            </c:numRef>
          </c:val>
          <c:extLst>
            <c:ext xmlns:c16="http://schemas.microsoft.com/office/drawing/2014/chart" uri="{C3380CC4-5D6E-409C-BE32-E72D297353CC}">
              <c16:uniqueId val="{00000000-2347-41E5-814C-4DACBFEF650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2347-41E5-814C-4DACBFEF650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67.709999999999994</c:v>
                </c:pt>
                <c:pt idx="1">
                  <c:v>83.86</c:v>
                </c:pt>
                <c:pt idx="2">
                  <c:v>22.05</c:v>
                </c:pt>
                <c:pt idx="3">
                  <c:v>19.13</c:v>
                </c:pt>
                <c:pt idx="4">
                  <c:v>6.03</c:v>
                </c:pt>
              </c:numCache>
            </c:numRef>
          </c:val>
          <c:extLst>
            <c:ext xmlns:c16="http://schemas.microsoft.com/office/drawing/2014/chart" uri="{C3380CC4-5D6E-409C-BE32-E72D297353CC}">
              <c16:uniqueId val="{00000000-9B0D-42E6-8C1A-E7F597CE4C9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9B0D-42E6-8C1A-E7F597CE4C9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217.36</c:v>
                </c:pt>
                <c:pt idx="1">
                  <c:v>176.72</c:v>
                </c:pt>
                <c:pt idx="2">
                  <c:v>676.85</c:v>
                </c:pt>
                <c:pt idx="3">
                  <c:v>777.88</c:v>
                </c:pt>
                <c:pt idx="4">
                  <c:v>2483.4</c:v>
                </c:pt>
              </c:numCache>
            </c:numRef>
          </c:val>
          <c:extLst>
            <c:ext xmlns:c16="http://schemas.microsoft.com/office/drawing/2014/chart" uri="{C3380CC4-5D6E-409C-BE32-E72D297353CC}">
              <c16:uniqueId val="{00000000-E15F-4D34-B6AA-159A74E1990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E15F-4D34-B6AA-159A74E1990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33.19</c:v>
                </c:pt>
                <c:pt idx="1">
                  <c:v>38.33</c:v>
                </c:pt>
                <c:pt idx="2">
                  <c:v>40</c:v>
                </c:pt>
                <c:pt idx="3">
                  <c:v>39.549999999999997</c:v>
                </c:pt>
                <c:pt idx="4">
                  <c:v>34.04</c:v>
                </c:pt>
              </c:numCache>
            </c:numRef>
          </c:val>
          <c:extLst>
            <c:ext xmlns:c16="http://schemas.microsoft.com/office/drawing/2014/chart" uri="{C3380CC4-5D6E-409C-BE32-E72D297353CC}">
              <c16:uniqueId val="{00000000-2760-476E-8AEC-A1EECE3FB55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2760-476E-8AEC-A1EECE3FB55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84.4</c:v>
                </c:pt>
                <c:pt idx="1">
                  <c:v>83.55</c:v>
                </c:pt>
                <c:pt idx="2">
                  <c:v>85.71</c:v>
                </c:pt>
                <c:pt idx="3">
                  <c:v>86.37</c:v>
                </c:pt>
                <c:pt idx="4">
                  <c:v>86.73</c:v>
                </c:pt>
              </c:numCache>
            </c:numRef>
          </c:val>
          <c:extLst>
            <c:ext xmlns:c16="http://schemas.microsoft.com/office/drawing/2014/chart" uri="{C3380CC4-5D6E-409C-BE32-E72D297353CC}">
              <c16:uniqueId val="{00000000-24EA-4B53-B25B-ECEABD34B29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24EA-4B53-B25B-ECEABD34B29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G12" sqref="BG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福島県　新地町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7716</v>
      </c>
      <c r="AM8" s="55"/>
      <c r="AN8" s="55"/>
      <c r="AO8" s="55"/>
      <c r="AP8" s="55"/>
      <c r="AQ8" s="55"/>
      <c r="AR8" s="55"/>
      <c r="AS8" s="55"/>
      <c r="AT8" s="54">
        <f>データ!T6</f>
        <v>46.7</v>
      </c>
      <c r="AU8" s="54"/>
      <c r="AV8" s="54"/>
      <c r="AW8" s="54"/>
      <c r="AX8" s="54"/>
      <c r="AY8" s="54"/>
      <c r="AZ8" s="54"/>
      <c r="BA8" s="54"/>
      <c r="BB8" s="54">
        <f>データ!U6</f>
        <v>165.22</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48.66</v>
      </c>
      <c r="Q10" s="54"/>
      <c r="R10" s="54"/>
      <c r="S10" s="54"/>
      <c r="T10" s="54"/>
      <c r="U10" s="54"/>
      <c r="V10" s="54"/>
      <c r="W10" s="54">
        <f>データ!Q6</f>
        <v>98.48</v>
      </c>
      <c r="X10" s="54"/>
      <c r="Y10" s="54"/>
      <c r="Z10" s="54"/>
      <c r="AA10" s="54"/>
      <c r="AB10" s="54"/>
      <c r="AC10" s="54"/>
      <c r="AD10" s="55">
        <f>データ!R6</f>
        <v>2860</v>
      </c>
      <c r="AE10" s="55"/>
      <c r="AF10" s="55"/>
      <c r="AG10" s="55"/>
      <c r="AH10" s="55"/>
      <c r="AI10" s="55"/>
      <c r="AJ10" s="55"/>
      <c r="AK10" s="2"/>
      <c r="AL10" s="55">
        <f>データ!V6</f>
        <v>3729</v>
      </c>
      <c r="AM10" s="55"/>
      <c r="AN10" s="55"/>
      <c r="AO10" s="55"/>
      <c r="AP10" s="55"/>
      <c r="AQ10" s="55"/>
      <c r="AR10" s="55"/>
      <c r="AS10" s="55"/>
      <c r="AT10" s="54">
        <f>データ!W6</f>
        <v>2.7</v>
      </c>
      <c r="AU10" s="54"/>
      <c r="AV10" s="54"/>
      <c r="AW10" s="54"/>
      <c r="AX10" s="54"/>
      <c r="AY10" s="54"/>
      <c r="AZ10" s="54"/>
      <c r="BA10" s="54"/>
      <c r="BB10" s="54">
        <f>データ!X6</f>
        <v>1381.11</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iGSTb1PmHpGB1xFqsC4D7PWziuFEUwt39YGEVejpBPTLfijBGdvgZHzs/Llqo95b9aQeGdR0tprwNUSn3txxAA==" saltValue="M9F6+1xmNiAztKNRiPIdm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75612</v>
      </c>
      <c r="D6" s="19">
        <f t="shared" si="3"/>
        <v>47</v>
      </c>
      <c r="E6" s="19">
        <f t="shared" si="3"/>
        <v>17</v>
      </c>
      <c r="F6" s="19">
        <f t="shared" si="3"/>
        <v>4</v>
      </c>
      <c r="G6" s="19">
        <f t="shared" si="3"/>
        <v>0</v>
      </c>
      <c r="H6" s="19" t="str">
        <f t="shared" si="3"/>
        <v>福島県　新地町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48.66</v>
      </c>
      <c r="Q6" s="20">
        <f t="shared" si="3"/>
        <v>98.48</v>
      </c>
      <c r="R6" s="20">
        <f t="shared" si="3"/>
        <v>2860</v>
      </c>
      <c r="S6" s="20">
        <f t="shared" si="3"/>
        <v>7716</v>
      </c>
      <c r="T6" s="20">
        <f t="shared" si="3"/>
        <v>46.7</v>
      </c>
      <c r="U6" s="20">
        <f t="shared" si="3"/>
        <v>165.22</v>
      </c>
      <c r="V6" s="20">
        <f t="shared" si="3"/>
        <v>3729</v>
      </c>
      <c r="W6" s="20">
        <f t="shared" si="3"/>
        <v>2.7</v>
      </c>
      <c r="X6" s="20">
        <f t="shared" si="3"/>
        <v>1381.11</v>
      </c>
      <c r="Y6" s="21">
        <f>IF(Y7="",NA(),Y7)</f>
        <v>112.06</v>
      </c>
      <c r="Z6" s="21">
        <f t="shared" ref="Z6:AH6" si="4">IF(Z7="",NA(),Z7)</f>
        <v>107.32</v>
      </c>
      <c r="AA6" s="21">
        <f t="shared" si="4"/>
        <v>99.6</v>
      </c>
      <c r="AB6" s="21">
        <f t="shared" si="4"/>
        <v>101.69</v>
      </c>
      <c r="AC6" s="21">
        <f t="shared" si="4"/>
        <v>63.25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2937.49</v>
      </c>
      <c r="BI6" s="20">
        <f t="shared" si="7"/>
        <v>0</v>
      </c>
      <c r="BJ6" s="20">
        <f t="shared" si="7"/>
        <v>0</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67.709999999999994</v>
      </c>
      <c r="BR6" s="21">
        <f t="shared" ref="BR6:BZ6" si="8">IF(BR7="",NA(),BR7)</f>
        <v>83.86</v>
      </c>
      <c r="BS6" s="21">
        <f t="shared" si="8"/>
        <v>22.05</v>
      </c>
      <c r="BT6" s="21">
        <f t="shared" si="8"/>
        <v>19.13</v>
      </c>
      <c r="BU6" s="21">
        <f t="shared" si="8"/>
        <v>6.03</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217.36</v>
      </c>
      <c r="CC6" s="21">
        <f t="shared" ref="CC6:CK6" si="9">IF(CC7="",NA(),CC7)</f>
        <v>176.72</v>
      </c>
      <c r="CD6" s="21">
        <f t="shared" si="9"/>
        <v>676.85</v>
      </c>
      <c r="CE6" s="21">
        <f t="shared" si="9"/>
        <v>777.88</v>
      </c>
      <c r="CF6" s="21">
        <f t="shared" si="9"/>
        <v>2483.4</v>
      </c>
      <c r="CG6" s="21">
        <f t="shared" si="9"/>
        <v>230.02</v>
      </c>
      <c r="CH6" s="21">
        <f t="shared" si="9"/>
        <v>228.47</v>
      </c>
      <c r="CI6" s="21">
        <f t="shared" si="9"/>
        <v>224.88</v>
      </c>
      <c r="CJ6" s="21">
        <f t="shared" si="9"/>
        <v>228.64</v>
      </c>
      <c r="CK6" s="21">
        <f t="shared" si="9"/>
        <v>239.46</v>
      </c>
      <c r="CL6" s="20" t="str">
        <f>IF(CL7="","",IF(CL7="-","【-】","【"&amp;SUBSTITUTE(TEXT(CL7,"#,##0.00"),"-","△")&amp;"】"))</f>
        <v>【220.62】</v>
      </c>
      <c r="CM6" s="21">
        <f>IF(CM7="",NA(),CM7)</f>
        <v>33.19</v>
      </c>
      <c r="CN6" s="21">
        <f t="shared" ref="CN6:CV6" si="10">IF(CN7="",NA(),CN7)</f>
        <v>38.33</v>
      </c>
      <c r="CO6" s="21">
        <f t="shared" si="10"/>
        <v>40</v>
      </c>
      <c r="CP6" s="21">
        <f t="shared" si="10"/>
        <v>39.549999999999997</v>
      </c>
      <c r="CQ6" s="21">
        <f t="shared" si="10"/>
        <v>34.04</v>
      </c>
      <c r="CR6" s="21">
        <f t="shared" si="10"/>
        <v>42.56</v>
      </c>
      <c r="CS6" s="21">
        <f t="shared" si="10"/>
        <v>42.47</v>
      </c>
      <c r="CT6" s="21">
        <f t="shared" si="10"/>
        <v>42.4</v>
      </c>
      <c r="CU6" s="21">
        <f t="shared" si="10"/>
        <v>42.28</v>
      </c>
      <c r="CV6" s="21">
        <f t="shared" si="10"/>
        <v>41.06</v>
      </c>
      <c r="CW6" s="20" t="str">
        <f>IF(CW7="","",IF(CW7="-","【-】","【"&amp;SUBSTITUTE(TEXT(CW7,"#,##0.00"),"-","△")&amp;"】"))</f>
        <v>【42.22】</v>
      </c>
      <c r="CX6" s="21">
        <f>IF(CX7="",NA(),CX7)</f>
        <v>84.4</v>
      </c>
      <c r="CY6" s="21">
        <f t="shared" ref="CY6:DG6" si="11">IF(CY7="",NA(),CY7)</f>
        <v>83.55</v>
      </c>
      <c r="CZ6" s="21">
        <f t="shared" si="11"/>
        <v>85.71</v>
      </c>
      <c r="DA6" s="21">
        <f t="shared" si="11"/>
        <v>86.37</v>
      </c>
      <c r="DB6" s="21">
        <f t="shared" si="11"/>
        <v>86.73</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75612</v>
      </c>
      <c r="D7" s="23">
        <v>47</v>
      </c>
      <c r="E7" s="23">
        <v>17</v>
      </c>
      <c r="F7" s="23">
        <v>4</v>
      </c>
      <c r="G7" s="23">
        <v>0</v>
      </c>
      <c r="H7" s="23" t="s">
        <v>98</v>
      </c>
      <c r="I7" s="23" t="s">
        <v>99</v>
      </c>
      <c r="J7" s="23" t="s">
        <v>100</v>
      </c>
      <c r="K7" s="23" t="s">
        <v>101</v>
      </c>
      <c r="L7" s="23" t="s">
        <v>102</v>
      </c>
      <c r="M7" s="23" t="s">
        <v>103</v>
      </c>
      <c r="N7" s="24" t="s">
        <v>104</v>
      </c>
      <c r="O7" s="24" t="s">
        <v>105</v>
      </c>
      <c r="P7" s="24">
        <v>48.66</v>
      </c>
      <c r="Q7" s="24">
        <v>98.48</v>
      </c>
      <c r="R7" s="24">
        <v>2860</v>
      </c>
      <c r="S7" s="24">
        <v>7716</v>
      </c>
      <c r="T7" s="24">
        <v>46.7</v>
      </c>
      <c r="U7" s="24">
        <v>165.22</v>
      </c>
      <c r="V7" s="24">
        <v>3729</v>
      </c>
      <c r="W7" s="24">
        <v>2.7</v>
      </c>
      <c r="X7" s="24">
        <v>1381.11</v>
      </c>
      <c r="Y7" s="24">
        <v>112.06</v>
      </c>
      <c r="Z7" s="24">
        <v>107.32</v>
      </c>
      <c r="AA7" s="24">
        <v>99.6</v>
      </c>
      <c r="AB7" s="24">
        <v>101.69</v>
      </c>
      <c r="AC7" s="24">
        <v>63.25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2937.49</v>
      </c>
      <c r="BI7" s="24">
        <v>0</v>
      </c>
      <c r="BJ7" s="24">
        <v>0</v>
      </c>
      <c r="BK7" s="24">
        <v>1194.1500000000001</v>
      </c>
      <c r="BL7" s="24">
        <v>1206.79</v>
      </c>
      <c r="BM7" s="24">
        <v>1258.43</v>
      </c>
      <c r="BN7" s="24">
        <v>1163.75</v>
      </c>
      <c r="BO7" s="24">
        <v>1195.47</v>
      </c>
      <c r="BP7" s="24">
        <v>1182.1099999999999</v>
      </c>
      <c r="BQ7" s="24">
        <v>67.709999999999994</v>
      </c>
      <c r="BR7" s="24">
        <v>83.86</v>
      </c>
      <c r="BS7" s="24">
        <v>22.05</v>
      </c>
      <c r="BT7" s="24">
        <v>19.13</v>
      </c>
      <c r="BU7" s="24">
        <v>6.03</v>
      </c>
      <c r="BV7" s="24">
        <v>72.260000000000005</v>
      </c>
      <c r="BW7" s="24">
        <v>71.84</v>
      </c>
      <c r="BX7" s="24">
        <v>73.36</v>
      </c>
      <c r="BY7" s="24">
        <v>72.599999999999994</v>
      </c>
      <c r="BZ7" s="24">
        <v>69.430000000000007</v>
      </c>
      <c r="CA7" s="24">
        <v>73.78</v>
      </c>
      <c r="CB7" s="24">
        <v>217.36</v>
      </c>
      <c r="CC7" s="24">
        <v>176.72</v>
      </c>
      <c r="CD7" s="24">
        <v>676.85</v>
      </c>
      <c r="CE7" s="24">
        <v>777.88</v>
      </c>
      <c r="CF7" s="24">
        <v>2483.4</v>
      </c>
      <c r="CG7" s="24">
        <v>230.02</v>
      </c>
      <c r="CH7" s="24">
        <v>228.47</v>
      </c>
      <c r="CI7" s="24">
        <v>224.88</v>
      </c>
      <c r="CJ7" s="24">
        <v>228.64</v>
      </c>
      <c r="CK7" s="24">
        <v>239.46</v>
      </c>
      <c r="CL7" s="24">
        <v>220.62</v>
      </c>
      <c r="CM7" s="24">
        <v>33.19</v>
      </c>
      <c r="CN7" s="24">
        <v>38.33</v>
      </c>
      <c r="CO7" s="24">
        <v>40</v>
      </c>
      <c r="CP7" s="24">
        <v>39.549999999999997</v>
      </c>
      <c r="CQ7" s="24">
        <v>34.04</v>
      </c>
      <c r="CR7" s="24">
        <v>42.56</v>
      </c>
      <c r="CS7" s="24">
        <v>42.47</v>
      </c>
      <c r="CT7" s="24">
        <v>42.4</v>
      </c>
      <c r="CU7" s="24">
        <v>42.28</v>
      </c>
      <c r="CV7" s="24">
        <v>41.06</v>
      </c>
      <c r="CW7" s="24">
        <v>42.22</v>
      </c>
      <c r="CX7" s="24">
        <v>84.4</v>
      </c>
      <c r="CY7" s="24">
        <v>83.55</v>
      </c>
      <c r="CZ7" s="24">
        <v>85.71</v>
      </c>
      <c r="DA7" s="24">
        <v>86.37</v>
      </c>
      <c r="DB7" s="24">
        <v>86.73</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2023-12-12T02:49:43Z</dcterms:created>
  <dcterms:modified xsi:type="dcterms:W3CDTF">2024-02-05T01:33:38Z</dcterms:modified>
  <cp:category/>
</cp:coreProperties>
</file>