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【経営比較分析表】2022_074462_47_1718\"/>
    </mc:Choice>
  </mc:AlternateContent>
  <xr:revisionPtr revIDLastSave="0" documentId="13_ncr:1_{DBB16477-B0F9-4CA2-BFA6-6956BFC2D7A3}" xr6:coauthVersionLast="47" xr6:coauthVersionMax="47" xr10:uidLastSave="{00000000-0000-0000-0000-000000000000}"/>
  <workbookProtection workbookAlgorithmName="SHA-512" workbookHashValue="OcrlMNGuH0Pev2bfSQfjLDiW80skiUboPtB+1ylNWvl3kJyP39RHBg6l8SXegm9uObLKghhHjG3KLVzdzI3UgA==" workbookSaltValue="2aWGPi6Iz1JkNj/45LSThA==" workbookSpinCount="100000" lockStructure="1"/>
  <bookViews>
    <workbookView xWindow="1170" yWindow="0" windowWidth="13815" windowHeight="1620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P10" i="4"/>
  <c r="I10" i="4"/>
  <c r="B10" i="4"/>
  <c r="AT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<sst xmlns="http://schemas.openxmlformats.org/spreadsheetml/2006/main" count="236" uniqueCount="121">
  <si>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</si>
  <si>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</si>
  <si>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</si>
  <si>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</si>
  <si>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</si>
  <si>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</si>
  <si>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</si>
  <si>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</si>
  <si>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</si>
  <si>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</si>
  <si>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</si>
  <si>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</si>
  <si>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</si>
  <si>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</si>
  <si>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</si>
  <si>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</si>
  <si>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</si>
  <si>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</si>
  <si>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</si>
  <si>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</si>
  <si>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</si>
  <si>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</si>
  <si>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</si>
  <si>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</si>
  <si>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</si>
  <si>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</si>
  <si>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</si>
  <si>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</si>
  <si>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</si>
  <si>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</si>
  <si>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</si>
  <si>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</si>
  <si>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</si>
  <si>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</si>
  <si>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</si>
  <si>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</si>
  <si>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</si>
  <si>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</si>
  <si>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</si>
  <si>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</si>
  <si>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</si>
  <si>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</si>
  <si>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</si>
  <si>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</si>
  <si>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</si>
  <si>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</si>
  <si>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</si>
  <si>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</si>
  <si>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</si>
  <si>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</si>
  <si>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</si>
  <si>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</si>
  <si>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</si>
  <si>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</si>
  <si>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</si>
  <si>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</si>
  <si>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</si>
  <si>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</si>
  <si>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</si>
  <si>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</si>
  <si>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</si>
  <si>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</si>
  <si>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</si>
  <si>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</si>
  <si>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</si>
  <si>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</si>
  <si>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</si>
  <si>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</si>
  <si>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</si>
  <si>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</si>
  <si>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</si>
  <si>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</si>
  <si>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</si>
  <si>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</si>
  <si>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</si>
  <si>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</si>
  <si>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</si>
  <si>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</si>
  <si>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</si>
  <si>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</si>
  <si>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</si>
  <si>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</si>
  <si>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</si>
  <si>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</si>
  <si>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</si>
  <si>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</si>
  <si>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</si>
  <si>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</si>
  <si>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</si>
  <si>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</si>
  <si>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</si>
  <si>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</si>
  <si>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</si>
  <si>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</si>
  <si>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</si>
  <si>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</si>
  <si>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</si>
  <si>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</si>
  <si>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</si>
  <si>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</si>
  <si>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</si>
  <si>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</si>
  <si>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</si>
  <si>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</si>
  <si>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</si>
  <si>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</si>
  <si>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</si>
  <si>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</si>
  <si>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</si>
  <si>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</si>
  <si>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</si>
  <si>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</si>
  <si>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</si>
  <si>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</si>
  <si>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</si>
  <si>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</si>
  <si>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</si>
  <si>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</si>
  <si>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収益は減ったものの、修繕費用や委託料が減少したことで、多少数値上向きとなった。
④企業債残高対事業規模比率
類似団体に比べ高い数値を記録している。
⑤経費回収率
近年、類似団体平均値を下回っており、改善に向けた取り組みが必要である。今後も大型設備の修繕を予定しているため改善が必要である。
⑥汚水処理原価
類似団体平均と比べ高い水準で推移している。地理的な要件で原価は高くなる傾向にあるため、施設効率性向上や管理について工夫が必要である。
⑦施設利用率
昨年は利用率が向上した。今後、人口減少に伴い利用率が減少することが予想される。施設の規模など再検討が必要である。
⑧水洗化率
類似団体平均を上回っており高い水準を維持できている。このまま継続して取り組んでいく。</t>
    <rPh sb="9" eb="11">
      <t>シュウエキ</t>
    </rPh>
    <rPh sb="12" eb="13">
      <t>ヘ</t>
    </rPh>
    <rPh sb="19" eb="21">
      <t>シュウゼン</t>
    </rPh>
    <rPh sb="21" eb="23">
      <t>ヒヨウ</t>
    </rPh>
    <rPh sb="24" eb="27">
      <t>イタクリョウ</t>
    </rPh>
    <rPh sb="28" eb="30">
      <t>ゲンショウ</t>
    </rPh>
    <rPh sb="36" eb="38">
      <t>タショウ</t>
    </rPh>
    <rPh sb="38" eb="40">
      <t>スウチ</t>
    </rPh>
    <rPh sb="40" eb="42">
      <t>ウワム</t>
    </rPh>
    <rPh sb="51" eb="54">
      <t>キギョウサイ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4" eb="66">
      <t>ルイジ</t>
    </rPh>
    <rPh sb="66" eb="68">
      <t>ダンタイ</t>
    </rPh>
    <rPh sb="69" eb="70">
      <t>クラ</t>
    </rPh>
    <rPh sb="71" eb="72">
      <t>タカ</t>
    </rPh>
    <rPh sb="73" eb="75">
      <t>スウチ</t>
    </rPh>
    <rPh sb="76" eb="78">
      <t>キロク</t>
    </rPh>
    <rPh sb="139" eb="141">
      <t>ヨテイ</t>
    </rPh>
    <rPh sb="209" eb="211">
      <t>シセツ</t>
    </rPh>
    <rPh sb="211" eb="213">
      <t>コウリツ</t>
    </rPh>
    <rPh sb="213" eb="214">
      <t>セイ</t>
    </rPh>
    <rPh sb="214" eb="216">
      <t>コウジョウ</t>
    </rPh>
    <rPh sb="217" eb="219">
      <t>カンリ</t>
    </rPh>
    <rPh sb="223" eb="225">
      <t>クフウ</t>
    </rPh>
    <rPh sb="226" eb="228">
      <t>ヒツヨウ</t>
    </rPh>
    <phoneticPr fontId="4"/>
  </si>
  <si>
    <t>供用開始から20年が過ぎ、管渠の更新について早めの検討が必要である。施設の更新時期も近いため併せて検討していきたい。</t>
    <rPh sb="0" eb="2">
      <t>キョウヨウ</t>
    </rPh>
    <rPh sb="2" eb="4">
      <t>カイシ</t>
    </rPh>
    <rPh sb="8" eb="9">
      <t>ネン</t>
    </rPh>
    <rPh sb="10" eb="11">
      <t>ス</t>
    </rPh>
    <rPh sb="13" eb="15">
      <t>カンキョ</t>
    </rPh>
    <rPh sb="16" eb="18">
      <t>コウシン</t>
    </rPh>
    <rPh sb="22" eb="23">
      <t>ハヤ</t>
    </rPh>
    <rPh sb="25" eb="27">
      <t>ケントウ</t>
    </rPh>
    <rPh sb="28" eb="30">
      <t>ヒツヨウ</t>
    </rPh>
    <rPh sb="34" eb="36">
      <t>シセツ</t>
    </rPh>
    <rPh sb="37" eb="39">
      <t>コウシン</t>
    </rPh>
    <rPh sb="39" eb="41">
      <t>ジキ</t>
    </rPh>
    <rPh sb="42" eb="43">
      <t>チカ</t>
    </rPh>
    <rPh sb="46" eb="47">
      <t>アワ</t>
    </rPh>
    <rPh sb="49" eb="51">
      <t>ケントウ</t>
    </rPh>
    <phoneticPr fontId="4"/>
  </si>
  <si>
    <t>人口減少に伴い収益が少しずつ減少していることに加え、特に処理場にかかる各種設備の老朽化が進み、今後大型設備の更新も予定している。
各種データからも依然として厳しい経営状ことが明らかであるため、施設の計画的な更新と財源の確保に努めていく。</t>
    <rPh sb="26" eb="27">
      <t>トク</t>
    </rPh>
    <rPh sb="35" eb="37">
      <t>カクシュ</t>
    </rPh>
    <rPh sb="37" eb="39">
      <t>セツビ</t>
    </rPh>
    <rPh sb="57" eb="59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</si>
</sst>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F-40FC-B181-08AA29E7E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F-40FC-B181-08AA29E7E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48.6</c:v>
                </c:pt>
                <c:pt idx="1">
                  <c:v>38.799999999999997</c:v>
                </c:pt>
                <c:pt idx="2">
                  <c:v>39</c:v>
                </c:pt>
                <c:pt idx="3">
                  <c:v>45.4</c:v>
                </c:pt>
                <c:pt idx="4">
                  <c:v>45.4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2-4E86-A086-54E6DA002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2-4E86-A086-54E6DA002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88.9</c:v>
                </c:pt>
                <c:pt idx="1">
                  <c:v>93.6</c:v>
                </c:pt>
                <c:pt idx="2">
                  <c:v>89.06</c:v>
                </c:pt>
                <c:pt idx="3">
                  <c:v>93.28</c:v>
                </c:pt>
                <c:pt idx="4">
                  <c:v>93.28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C-47DE-A58E-0C096BEE0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C-47DE-A58E-0C096BEE0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64.19</c:v>
                </c:pt>
                <c:pt idx="1">
                  <c:v>63</c:v>
                </c:pt>
                <c:pt idx="2">
                  <c:v>62.58</c:v>
                </c:pt>
                <c:pt idx="3">
                  <c:v>46.09</c:v>
                </c:pt>
                <c:pt idx="4">
                  <c:v>56.42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E-4D3F-AFF3-ECD972A30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2E-4D3F-AFF3-ECD972A30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1-4B3A-87A0-86EFD4E5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1-4B3A-87A0-86EFD4E5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9-403D-AB27-149A061D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9-403D-AB27-149A061D2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2-4449-924E-FA8064C26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2-4449-924E-FA8064C26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7-44B8-8DF2-9608B397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97-44B8-8DF2-9608B397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2160.71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2-4989-8984-5AADC2832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2-4989-8984-5AADC2832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58.85</c:v>
                </c:pt>
                <c:pt idx="1">
                  <c:v>52.91</c:v>
                </c:pt>
                <c:pt idx="2">
                  <c:v>47.05</c:v>
                </c:pt>
                <c:pt idx="3">
                  <c:v>36.07</c:v>
                </c:pt>
                <c:pt idx="4">
                  <c:v>30.65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C-4B10-AADE-943F343F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C-4B10-AADE-943F343F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325.55</c:v>
                </c:pt>
                <c:pt idx="1">
                  <c:v>368.6</c:v>
                </c:pt>
                <c:pt idx="2">
                  <c:v>423.29</c:v>
                </c:pt>
                <c:pt idx="3">
                  <c:v>535.53</c:v>
                </c:pt>
                <c:pt idx="4">
                  <c:v>585.29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C-4180-9603-E1726089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C-4180-9603-E1726089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V11" zoomScaleNormal="100" workbookViewId="0">
      <selection activeCell="BI59" sqref="BI5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昭和村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1142</v>
      </c>
      <c r="AM8" s="55"/>
      <c r="AN8" s="55"/>
      <c r="AO8" s="55"/>
      <c r="AP8" s="55"/>
      <c r="AQ8" s="55"/>
      <c r="AR8" s="55"/>
      <c r="AS8" s="55"/>
      <c r="AT8" s="54">
        <f>データ!T6</f>
        <v>209.46</v>
      </c>
      <c r="AU8" s="54"/>
      <c r="AV8" s="54"/>
      <c r="AW8" s="54"/>
      <c r="AX8" s="54"/>
      <c r="AY8" s="54"/>
      <c r="AZ8" s="54"/>
      <c r="BA8" s="54"/>
      <c r="BB8" s="54">
        <f>データ!U6</f>
        <v>5.45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59.54</v>
      </c>
      <c r="Q10" s="54"/>
      <c r="R10" s="54"/>
      <c r="S10" s="54"/>
      <c r="T10" s="54"/>
      <c r="U10" s="54"/>
      <c r="V10" s="54"/>
      <c r="W10" s="54">
        <f>データ!Q6</f>
        <v>75.48</v>
      </c>
      <c r="X10" s="54"/>
      <c r="Y10" s="54"/>
      <c r="Z10" s="54"/>
      <c r="AA10" s="54"/>
      <c r="AB10" s="54"/>
      <c r="AC10" s="54"/>
      <c r="AD10" s="55">
        <f>データ!R6</f>
        <v>3240</v>
      </c>
      <c r="AE10" s="55"/>
      <c r="AF10" s="55"/>
      <c r="AG10" s="55"/>
      <c r="AH10" s="55"/>
      <c r="AI10" s="55"/>
      <c r="AJ10" s="55"/>
      <c r="AK10" s="2"/>
      <c r="AL10" s="55">
        <f>データ!V6</f>
        <v>699</v>
      </c>
      <c r="AM10" s="55"/>
      <c r="AN10" s="55"/>
      <c r="AO10" s="55"/>
      <c r="AP10" s="55"/>
      <c r="AQ10" s="55"/>
      <c r="AR10" s="55"/>
      <c r="AS10" s="55"/>
      <c r="AT10" s="54">
        <f>データ!W6</f>
        <v>0.43</v>
      </c>
      <c r="AU10" s="54"/>
      <c r="AV10" s="54"/>
      <c r="AW10" s="54"/>
      <c r="AX10" s="54"/>
      <c r="AY10" s="54"/>
      <c r="AZ10" s="54"/>
      <c r="BA10" s="54"/>
      <c r="BB10" s="54">
        <f>データ!X6</f>
        <v>1625.58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120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44</v>
      </c>
      <c r="N86" s="12" t="s">
        <v>45</v>
      </c>
      <c r="O86" s="12" t="str">
        <f>データ!EO6</f>
        <v>【0.13】</v>
      </c>
    </row>
  </sheetData>
  <sheetProtection algorithmName="SHA-512" hashValue="ikZwINHg674i3p6wxz/l66oHJDjkw49oYq3gCzNHrJTAGv2JWkgqp5MdTz5obqQ3K//fKgbXT3Co2QYA+PHZzg==" saltValue="pVOtEDdKNnAomFP3ygXz2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74462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福島県　昭和村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59.54</v>
      </c>
      <c r="Q6" s="20">
        <f t="shared" si="3"/>
        <v>75.48</v>
      </c>
      <c r="R6" s="20">
        <f t="shared" si="3"/>
        <v>3240</v>
      </c>
      <c r="S6" s="20">
        <f t="shared" si="3"/>
        <v>1142</v>
      </c>
      <c r="T6" s="20">
        <f t="shared" si="3"/>
        <v>209.46</v>
      </c>
      <c r="U6" s="20">
        <f t="shared" si="3"/>
        <v>5.45</v>
      </c>
      <c r="V6" s="20">
        <f t="shared" si="3"/>
        <v>699</v>
      </c>
      <c r="W6" s="20">
        <f t="shared" si="3"/>
        <v>0.43</v>
      </c>
      <c r="X6" s="20">
        <f t="shared" si="3"/>
        <v>1625.58</v>
      </c>
      <c r="Y6" s="21">
        <f>IF(Y7="",NA(),Y7)</f>
        <v>64.19</v>
      </c>
      <c r="Z6" s="21">
        <f t="shared" ref="Z6:AH6" si="4">IF(Z7="",NA(),Z7)</f>
        <v>63</v>
      </c>
      <c r="AA6" s="21">
        <f t="shared" si="4"/>
        <v>62.58</v>
      </c>
      <c r="AB6" s="21">
        <f t="shared" si="4"/>
        <v>46.09</v>
      </c>
      <c r="AC6" s="21">
        <f t="shared" si="4"/>
        <v>56.42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2160.71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58.85</v>
      </c>
      <c r="BR6" s="21">
        <f t="shared" ref="BR6:BZ6" si="8">IF(BR7="",NA(),BR7)</f>
        <v>52.91</v>
      </c>
      <c r="BS6" s="21">
        <f t="shared" si="8"/>
        <v>47.05</v>
      </c>
      <c r="BT6" s="21">
        <f t="shared" si="8"/>
        <v>36.07</v>
      </c>
      <c r="BU6" s="21">
        <f t="shared" si="8"/>
        <v>30.65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325.55</v>
      </c>
      <c r="CC6" s="21">
        <f t="shared" ref="CC6:CK6" si="9">IF(CC7="",NA(),CC7)</f>
        <v>368.6</v>
      </c>
      <c r="CD6" s="21">
        <f t="shared" si="9"/>
        <v>423.29</v>
      </c>
      <c r="CE6" s="21">
        <f t="shared" si="9"/>
        <v>535.53</v>
      </c>
      <c r="CF6" s="21">
        <f t="shared" si="9"/>
        <v>585.29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>
        <f>IF(CM7="",NA(),CM7)</f>
        <v>48.6</v>
      </c>
      <c r="CN6" s="21">
        <f t="shared" ref="CN6:CV6" si="10">IF(CN7="",NA(),CN7)</f>
        <v>38.799999999999997</v>
      </c>
      <c r="CO6" s="21">
        <f t="shared" si="10"/>
        <v>39</v>
      </c>
      <c r="CP6" s="21">
        <f t="shared" si="10"/>
        <v>45.4</v>
      </c>
      <c r="CQ6" s="21">
        <f t="shared" si="10"/>
        <v>45.4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88.9</v>
      </c>
      <c r="CY6" s="21">
        <f t="shared" ref="CY6:DG6" si="11">IF(CY7="",NA(),CY7)</f>
        <v>93.6</v>
      </c>
      <c r="CZ6" s="21">
        <f t="shared" si="11"/>
        <v>89.06</v>
      </c>
      <c r="DA6" s="21">
        <f t="shared" si="11"/>
        <v>93.28</v>
      </c>
      <c r="DB6" s="21">
        <f t="shared" si="11"/>
        <v>93.28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74462</v>
      </c>
      <c r="D7" s="23">
        <v>47</v>
      </c>
      <c r="E7" s="23">
        <v>17</v>
      </c>
      <c r="F7" s="23">
        <v>4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59.54</v>
      </c>
      <c r="Q7" s="24">
        <v>75.48</v>
      </c>
      <c r="R7" s="24">
        <v>3240</v>
      </c>
      <c r="S7" s="24">
        <v>1142</v>
      </c>
      <c r="T7" s="24">
        <v>209.46</v>
      </c>
      <c r="U7" s="24">
        <v>5.45</v>
      </c>
      <c r="V7" s="24">
        <v>699</v>
      </c>
      <c r="W7" s="24">
        <v>0.43</v>
      </c>
      <c r="X7" s="24">
        <v>1625.58</v>
      </c>
      <c r="Y7" s="24">
        <v>64.19</v>
      </c>
      <c r="Z7" s="24">
        <v>63</v>
      </c>
      <c r="AA7" s="24">
        <v>62.58</v>
      </c>
      <c r="AB7" s="24">
        <v>46.09</v>
      </c>
      <c r="AC7" s="24">
        <v>56.42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2160.71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58.85</v>
      </c>
      <c r="BR7" s="24">
        <v>52.91</v>
      </c>
      <c r="BS7" s="24">
        <v>47.05</v>
      </c>
      <c r="BT7" s="24">
        <v>36.07</v>
      </c>
      <c r="BU7" s="24">
        <v>30.65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325.55</v>
      </c>
      <c r="CC7" s="24">
        <v>368.6</v>
      </c>
      <c r="CD7" s="24">
        <v>423.29</v>
      </c>
      <c r="CE7" s="24">
        <v>535.53</v>
      </c>
      <c r="CF7" s="24">
        <v>585.29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>
        <v>48.6</v>
      </c>
      <c r="CN7" s="24">
        <v>38.799999999999997</v>
      </c>
      <c r="CO7" s="24">
        <v>39</v>
      </c>
      <c r="CP7" s="24">
        <v>45.4</v>
      </c>
      <c r="CQ7" s="24">
        <v>45.4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88.9</v>
      </c>
      <c r="CY7" s="24">
        <v>93.6</v>
      </c>
      <c r="CZ7" s="24">
        <v>89.06</v>
      </c>
      <c r="DA7" s="24">
        <v>93.28</v>
      </c>
      <c r="DB7" s="24">
        <v>93.28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