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20.13\data\01文書\Ｈ建設\04上下水道\〇調査照会\R5\R6.2.2〆　公営企業に係る経営比較分析表（令和４年度決算）の分析等について\【経営比較分析表】2022_074225_47_1718\【経営比較分析表】2022_074225_47_1718\"/>
    </mc:Choice>
  </mc:AlternateContent>
  <workbookProtection workbookAlgorithmName="SHA-512" workbookHashValue="L67MgbC9t8ma8mQycTdFchNlqUVDDugUGGQyULWBZIJ4qpTmaQi5+pUemgrvz2zHWSAvl7TtEHAk5lQFAS6v6A==" workbookSaltValue="hTZloT6+23eqa+PNJlMF1g==" workbookSpinCount="100000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<sst xmlns="http://schemas.openxmlformats.org/spreadsheetml/2006/main" count="236" uniqueCount="118">
  <si>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</si>
  <si>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</si>
  <si>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</si>
  <si>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</si>
  <si>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</si>
  <si>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</si>
  <si>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</si>
  <si>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</si>
  <si>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</si>
  <si>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</si>
  <si>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</si>
  <si>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</si>
  <si>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</si>
  <si>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</si>
  <si>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</si>
  <si>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</si>
  <si>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</si>
  <si>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</si>
  <si>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</si>
  <si>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</si>
  <si>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</si>
  <si>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</si>
  <si>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</si>
  <si>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</si>
  <si>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</si>
  <si>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</si>
  <si>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</si>
  <si>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</si>
  <si>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</si>
  <si>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</si>
  <si>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</si>
  <si>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</si>
  <si>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</si>
  <si>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</si>
  <si>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</si>
  <si>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</si>
  <si>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</si>
  <si>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</si>
  <si>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</si>
  <si>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</si>
  <si>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</si>
  <si>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</si>
  <si>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</si>
  <si>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</si>
  <si>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</si>
  <si>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</si>
  <si>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</si>
  <si>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</si>
  <si>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</si>
  <si>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</si>
  <si>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</si>
  <si>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</si>
  <si>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</si>
  <si>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</si>
  <si>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</si>
  <si>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</si>
  <si>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</si>
  <si>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</si>
  <si>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</si>
  <si>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</si>
  <si>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</si>
  <si>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</si>
  <si>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</si>
  <si>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</si>
  <si>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</si>
  <si>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</si>
  <si>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</si>
  <si>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</si>
  <si>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</si>
  <si>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</si>
  <si>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</si>
  <si>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</si>
  <si>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</si>
  <si>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</si>
  <si>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</si>
  <si>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</si>
  <si>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</si>
  <si>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</si>
  <si>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</si>
  <si>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</si>
  <si>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</si>
  <si>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</si>
  <si>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</si>
  <si>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</si>
  <si>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</si>
  <si>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</si>
  <si>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</si>
  <si>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</si>
  <si>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</si>
  <si>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</si>
  <si>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</si>
  <si>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</si>
  <si>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</si>
  <si>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</si>
  <si>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</si>
  <si>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</si>
  <si>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湯川村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</si>
  <si>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</si>
  <si>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</si>
  <si>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</si>
  <si>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</si>
  <si>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</si>
  <si>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</si>
  <si>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</si>
  <si>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</si>
  <si>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</si>
  <si>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</si>
  <si>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</si>
  <si>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</si>
  <si>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</si>
  <si>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</si>
  <si>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</si>
  <si>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</si>
  <si>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</si>
  <si>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</si>
  <si>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経営の健全性について、収益的収支比率が51.32％、経費回収率が47.16％であり、使用料収入以外の収入に依存している傾向にある。
　効率性については、汚水処理原価に上昇がみられ、経費回収率の大幅な低下につながったことから、さらなる効率化を図る必要がある。
　施設利用率は、類似団体平均値に比べても低く、処理区域内人口も減少傾向にあることから、使用規模に比べ施設が過大スペックとなっている現状にある。</t>
    <phoneticPr fontId="4"/>
  </si>
  <si>
    <t>　現在、大規模な管渠の修繕はないが、供用開始から20年近く経過し、今後も老朽化が進行する状況にあるため、処理施設の設備（処理設備や電気設備など）更新費用が増加することが予想されるため、計画的な維持管理を図らなければならない。</t>
    <phoneticPr fontId="4"/>
  </si>
  <si>
    <t>　施設利用率は年々増加傾向にあるが、今後の老朽化による設備更新投資も増加することが予想され、経営の健全性・効率性に対してさらなる努力が求められる。
　また、人口減少による収益の低下も予想され、収益的収支比率の上昇は見込みにくいため、適切な施設規模に応じた経営改善を図っていく必要がある。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</si>
</sst>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17.86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A-4D50-B96F-1AECC082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54728"/>
        <c:axId val="55855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A-4D50-B96F-1AECC082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54728"/>
        <c:axId val="558555120"/>
      </c:lineChart>
      <c:dateAx>
        <c:axId val="558554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8555120"/>
        <c:crosses val="autoZero"/>
        <c:auto val="1"/>
        <c:lblOffset val="100"/>
        <c:baseTimeUnit val="years"/>
      </c:dateAx>
      <c:valAx>
        <c:axId val="55855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554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45.63</c:v>
                </c:pt>
                <c:pt idx="1">
                  <c:v>43.25</c:v>
                </c:pt>
                <c:pt idx="2">
                  <c:v>57.77</c:v>
                </c:pt>
                <c:pt idx="3">
                  <c:v>52.94</c:v>
                </c:pt>
                <c:pt idx="4">
                  <c:v>51.32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D-4E3B-9910-785D0BBE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55904"/>
        <c:axId val="55855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5D-4E3B-9910-785D0BBE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55904"/>
        <c:axId val="558557080"/>
      </c:lineChart>
      <c:dateAx>
        <c:axId val="558555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8557080"/>
        <c:crosses val="autoZero"/>
        <c:auto val="1"/>
        <c:lblOffset val="100"/>
        <c:baseTimeUnit val="years"/>
      </c:dateAx>
      <c:valAx>
        <c:axId val="55855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55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46-4DDC-A91F-F90D2732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61392"/>
        <c:axId val="558561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46-4DDC-A91F-F90D2732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61392"/>
        <c:axId val="558561784"/>
      </c:lineChart>
      <c:dateAx>
        <c:axId val="558561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8561784"/>
        <c:crosses val="autoZero"/>
        <c:auto val="1"/>
        <c:lblOffset val="100"/>
        <c:baseTimeUnit val="years"/>
      </c:dateAx>
      <c:valAx>
        <c:axId val="558561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56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44-4ED7-8646-5AC066913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66488"/>
        <c:axId val="558564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44-4ED7-8646-5AC066913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66488"/>
        <c:axId val="558564136"/>
      </c:lineChart>
      <c:dateAx>
        <c:axId val="558566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8564136"/>
        <c:crosses val="autoZero"/>
        <c:auto val="1"/>
        <c:lblOffset val="100"/>
        <c:baseTimeUnit val="years"/>
      </c:dateAx>
      <c:valAx>
        <c:axId val="558564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566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82-47F2-9903-E905E285F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64920"/>
        <c:axId val="558565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82-47F2-9903-E905E285F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64920"/>
        <c:axId val="558565704"/>
      </c:lineChart>
      <c:dateAx>
        <c:axId val="558564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8565704"/>
        <c:crosses val="autoZero"/>
        <c:auto val="1"/>
        <c:lblOffset val="100"/>
        <c:baseTimeUnit val="years"/>
      </c:dateAx>
      <c:valAx>
        <c:axId val="558565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56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9-4B92-822D-13F88934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907008"/>
        <c:axId val="385907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B9-4B92-822D-13F88934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07008"/>
        <c:axId val="385907400"/>
      </c:lineChart>
      <c:dateAx>
        <c:axId val="385907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85907400"/>
        <c:crosses val="autoZero"/>
        <c:auto val="1"/>
        <c:lblOffset val="100"/>
        <c:baseTimeUnit val="years"/>
      </c:dateAx>
      <c:valAx>
        <c:axId val="385907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590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B8-4274-B8F3-6239F0FAD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70800"/>
        <c:axId val="565861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B8-4274-B8F3-6239F0FAD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70800"/>
        <c:axId val="565861784"/>
      </c:lineChart>
      <c:dateAx>
        <c:axId val="565870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61784"/>
        <c:crosses val="autoZero"/>
        <c:auto val="1"/>
        <c:lblOffset val="100"/>
        <c:baseTimeUnit val="years"/>
      </c:dateAx>
      <c:valAx>
        <c:axId val="565861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7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81.180000000000007</c:v>
                </c:pt>
                <c:pt idx="1">
                  <c:v>78.349999999999994</c:v>
                </c:pt>
                <c:pt idx="2">
                  <c:v>76.47</c:v>
                </c:pt>
                <c:pt idx="3">
                  <c:v>52.18</c:v>
                </c:pt>
                <c:pt idx="4">
                  <c:v>47.16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B-4FF9-84CA-CAF8608C1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71192"/>
        <c:axId val="565862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B-4FF9-84CA-CAF8608C1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71192"/>
        <c:axId val="565862568"/>
      </c:lineChart>
      <c:dateAx>
        <c:axId val="565871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62568"/>
        <c:crosses val="autoZero"/>
        <c:auto val="1"/>
        <c:lblOffset val="100"/>
        <c:baseTimeUnit val="years"/>
      </c:dateAx>
      <c:valAx>
        <c:axId val="565862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71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267.18</c:v>
                </c:pt>
                <c:pt idx="1">
                  <c:v>273.04000000000002</c:v>
                </c:pt>
                <c:pt idx="2">
                  <c:v>291.2</c:v>
                </c:pt>
                <c:pt idx="3">
                  <c:v>415.54</c:v>
                </c:pt>
                <c:pt idx="4">
                  <c:v>462.51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DC-4A0B-A405-C1BC784C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72368"/>
        <c:axId val="56586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DC-4A0B-A405-C1BC784C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72368"/>
        <c:axId val="565860608"/>
      </c:lineChart>
      <c:dateAx>
        <c:axId val="565872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60608"/>
        <c:crosses val="autoZero"/>
        <c:auto val="1"/>
        <c:lblOffset val="100"/>
        <c:baseTimeUnit val="years"/>
      </c:dateAx>
      <c:valAx>
        <c:axId val="56586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7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33.799999999999997</c:v>
                </c:pt>
                <c:pt idx="2">
                  <c:v>35.299999999999997</c:v>
                </c:pt>
                <c:pt idx="3">
                  <c:v>37.200000000000003</c:v>
                </c:pt>
                <c:pt idx="4">
                  <c:v>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05-45DC-9A0D-4400CFBD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62960"/>
        <c:axId val="565860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05-45DC-9A0D-4400CFBD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62960"/>
        <c:axId val="565860216"/>
      </c:lineChart>
      <c:dateAx>
        <c:axId val="565862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60216"/>
        <c:crosses val="autoZero"/>
        <c:auto val="1"/>
        <c:lblOffset val="100"/>
        <c:baseTimeUnit val="years"/>
      </c:dateAx>
      <c:valAx>
        <c:axId val="565860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6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62.76</c:v>
                </c:pt>
                <c:pt idx="1">
                  <c:v>86.24</c:v>
                </c:pt>
                <c:pt idx="2">
                  <c:v>86.67</c:v>
                </c:pt>
                <c:pt idx="3">
                  <c:v>87.24</c:v>
                </c:pt>
                <c:pt idx="4">
                  <c:v>68.150000000000006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5-40D9-8A83-C5C2F4D2F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66880"/>
        <c:axId val="56586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35-40D9-8A83-C5C2F4D2F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66880"/>
        <c:axId val="565867272"/>
      </c:lineChart>
      <c:dateAx>
        <c:axId val="565866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67272"/>
        <c:crosses val="autoZero"/>
        <c:auto val="1"/>
        <c:lblOffset val="100"/>
        <c:baseTimeUnit val="years"/>
      </c:dateAx>
      <c:valAx>
        <c:axId val="56586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6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T1" zoomScale="78" zoomScaleNormal="78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福島県　湯川村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3073</v>
      </c>
      <c r="AM8" s="55"/>
      <c r="AN8" s="55"/>
      <c r="AO8" s="55"/>
      <c r="AP8" s="55"/>
      <c r="AQ8" s="55"/>
      <c r="AR8" s="55"/>
      <c r="AS8" s="55"/>
      <c r="AT8" s="54">
        <f>データ!T6</f>
        <v>16.37</v>
      </c>
      <c r="AU8" s="54"/>
      <c r="AV8" s="54"/>
      <c r="AW8" s="54"/>
      <c r="AX8" s="54"/>
      <c r="AY8" s="54"/>
      <c r="AZ8" s="54"/>
      <c r="BA8" s="54"/>
      <c r="BB8" s="54">
        <f>データ!U6</f>
        <v>187.72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61.82</v>
      </c>
      <c r="Q10" s="54"/>
      <c r="R10" s="54"/>
      <c r="S10" s="54"/>
      <c r="T10" s="54"/>
      <c r="U10" s="54"/>
      <c r="V10" s="54"/>
      <c r="W10" s="54">
        <f>データ!Q6</f>
        <v>89.07</v>
      </c>
      <c r="X10" s="54"/>
      <c r="Y10" s="54"/>
      <c r="Z10" s="54"/>
      <c r="AA10" s="54"/>
      <c r="AB10" s="54"/>
      <c r="AC10" s="54"/>
      <c r="AD10" s="55">
        <f>データ!R6</f>
        <v>3960</v>
      </c>
      <c r="AE10" s="55"/>
      <c r="AF10" s="55"/>
      <c r="AG10" s="55"/>
      <c r="AH10" s="55"/>
      <c r="AI10" s="55"/>
      <c r="AJ10" s="55"/>
      <c r="AK10" s="2"/>
      <c r="AL10" s="55">
        <f>データ!V6</f>
        <v>1893</v>
      </c>
      <c r="AM10" s="55"/>
      <c r="AN10" s="55"/>
      <c r="AO10" s="55"/>
      <c r="AP10" s="55"/>
      <c r="AQ10" s="55"/>
      <c r="AR10" s="55"/>
      <c r="AS10" s="55"/>
      <c r="AT10" s="54">
        <f>データ!W6</f>
        <v>0.89</v>
      </c>
      <c r="AU10" s="54"/>
      <c r="AV10" s="54"/>
      <c r="AW10" s="54"/>
      <c r="AX10" s="54"/>
      <c r="AY10" s="54"/>
      <c r="AZ10" s="54"/>
      <c r="BA10" s="54"/>
      <c r="BB10" s="54">
        <f>データ!X6</f>
        <v>2126.9699999999998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43</v>
      </c>
      <c r="N86" s="12" t="s">
        <v>43</v>
      </c>
      <c r="O86" s="12" t="str">
        <f>データ!EO6</f>
        <v>【0.13】</v>
      </c>
    </row>
  </sheetData>
  <sheetProtection algorithmName="SHA-512" hashValue="HlPobwj3cOrwCfnQ5XyFy/qV8Z1RcBKfa1Wmpa31fkE6g99PKn3zZDpScf3pvl5TrQN9GZj7ctup3GPe3BpJNA==" saltValue="9epYBuWXv2k/9J2bbMyBu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15">
      <c r="A6" s="14" t="s">
        <v>95</v>
      </c>
      <c r="B6" s="19">
        <f>B7</f>
        <v>2022</v>
      </c>
      <c r="C6" s="19">
        <f t="shared" ref="C6:X6" si="3">C7</f>
        <v>74225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福島県　湯川村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61.82</v>
      </c>
      <c r="Q6" s="20">
        <f t="shared" si="3"/>
        <v>89.07</v>
      </c>
      <c r="R6" s="20">
        <f t="shared" si="3"/>
        <v>3960</v>
      </c>
      <c r="S6" s="20">
        <f t="shared" si="3"/>
        <v>3073</v>
      </c>
      <c r="T6" s="20">
        <f t="shared" si="3"/>
        <v>16.37</v>
      </c>
      <c r="U6" s="20">
        <f t="shared" si="3"/>
        <v>187.72</v>
      </c>
      <c r="V6" s="20">
        <f t="shared" si="3"/>
        <v>1893</v>
      </c>
      <c r="W6" s="20">
        <f t="shared" si="3"/>
        <v>0.89</v>
      </c>
      <c r="X6" s="20">
        <f t="shared" si="3"/>
        <v>2126.9699999999998</v>
      </c>
      <c r="Y6" s="21">
        <f>IF(Y7="",NA(),Y7)</f>
        <v>45.63</v>
      </c>
      <c r="Z6" s="21">
        <f t="shared" ref="Z6:AH6" si="4">IF(Z7="",NA(),Z7)</f>
        <v>43.25</v>
      </c>
      <c r="AA6" s="21">
        <f t="shared" si="4"/>
        <v>57.77</v>
      </c>
      <c r="AB6" s="21">
        <f t="shared" si="4"/>
        <v>52.94</v>
      </c>
      <c r="AC6" s="21">
        <f t="shared" si="4"/>
        <v>51.32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81.180000000000007</v>
      </c>
      <c r="BR6" s="21">
        <f t="shared" ref="BR6:BZ6" si="8">IF(BR7="",NA(),BR7)</f>
        <v>78.349999999999994</v>
      </c>
      <c r="BS6" s="21">
        <f t="shared" si="8"/>
        <v>76.47</v>
      </c>
      <c r="BT6" s="21">
        <f t="shared" si="8"/>
        <v>52.18</v>
      </c>
      <c r="BU6" s="21">
        <f t="shared" si="8"/>
        <v>47.16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267.18</v>
      </c>
      <c r="CC6" s="21">
        <f t="shared" ref="CC6:CK6" si="9">IF(CC7="",NA(),CC7)</f>
        <v>273.04000000000002</v>
      </c>
      <c r="CD6" s="21">
        <f t="shared" si="9"/>
        <v>291.2</v>
      </c>
      <c r="CE6" s="21">
        <f t="shared" si="9"/>
        <v>415.54</v>
      </c>
      <c r="CF6" s="21">
        <f t="shared" si="9"/>
        <v>462.51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33.299999999999997</v>
      </c>
      <c r="CN6" s="21">
        <f t="shared" ref="CN6:CV6" si="10">IF(CN7="",NA(),CN7)</f>
        <v>33.799999999999997</v>
      </c>
      <c r="CO6" s="21">
        <f t="shared" si="10"/>
        <v>35.299999999999997</v>
      </c>
      <c r="CP6" s="21">
        <f t="shared" si="10"/>
        <v>37.200000000000003</v>
      </c>
      <c r="CQ6" s="21">
        <f t="shared" si="10"/>
        <v>37.5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62.76</v>
      </c>
      <c r="CY6" s="21">
        <f t="shared" ref="CY6:DG6" si="11">IF(CY7="",NA(),CY7)</f>
        <v>86.24</v>
      </c>
      <c r="CZ6" s="21">
        <f t="shared" si="11"/>
        <v>86.67</v>
      </c>
      <c r="DA6" s="21">
        <f t="shared" si="11"/>
        <v>87.24</v>
      </c>
      <c r="DB6" s="21">
        <f t="shared" si="11"/>
        <v>68.150000000000006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>
        <f>IF(EE7="",NA(),EE7)</f>
        <v>17.86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74225</v>
      </c>
      <c r="D7" s="23">
        <v>47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61.82</v>
      </c>
      <c r="Q7" s="24">
        <v>89.07</v>
      </c>
      <c r="R7" s="24">
        <v>3960</v>
      </c>
      <c r="S7" s="24">
        <v>3073</v>
      </c>
      <c r="T7" s="24">
        <v>16.37</v>
      </c>
      <c r="U7" s="24">
        <v>187.72</v>
      </c>
      <c r="V7" s="24">
        <v>1893</v>
      </c>
      <c r="W7" s="24">
        <v>0.89</v>
      </c>
      <c r="X7" s="24">
        <v>2126.9699999999998</v>
      </c>
      <c r="Y7" s="24">
        <v>45.63</v>
      </c>
      <c r="Z7" s="24">
        <v>43.25</v>
      </c>
      <c r="AA7" s="24">
        <v>57.77</v>
      </c>
      <c r="AB7" s="24">
        <v>52.94</v>
      </c>
      <c r="AC7" s="24">
        <v>51.32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81.180000000000007</v>
      </c>
      <c r="BR7" s="24">
        <v>78.349999999999994</v>
      </c>
      <c r="BS7" s="24">
        <v>76.47</v>
      </c>
      <c r="BT7" s="24">
        <v>52.18</v>
      </c>
      <c r="BU7" s="24">
        <v>47.16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267.18</v>
      </c>
      <c r="CC7" s="24">
        <v>273.04000000000002</v>
      </c>
      <c r="CD7" s="24">
        <v>291.2</v>
      </c>
      <c r="CE7" s="24">
        <v>415.54</v>
      </c>
      <c r="CF7" s="24">
        <v>462.51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33.299999999999997</v>
      </c>
      <c r="CN7" s="24">
        <v>33.799999999999997</v>
      </c>
      <c r="CO7" s="24">
        <v>35.299999999999997</v>
      </c>
      <c r="CP7" s="24">
        <v>37.200000000000003</v>
      </c>
      <c r="CQ7" s="24">
        <v>37.5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62.76</v>
      </c>
      <c r="CY7" s="24">
        <v>86.24</v>
      </c>
      <c r="CZ7" s="24">
        <v>86.67</v>
      </c>
      <c r="DA7" s="24">
        <v>87.24</v>
      </c>
      <c r="DB7" s="24">
        <v>68.150000000000006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17.86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村田崇</cp:lastModifiedBy>
  <cp:lastPrinted>2024-02-02T02:36:53Z</cp:lastPrinted>
  <dcterms:created xsi:type="dcterms:W3CDTF">2023-12-12T02:49:38Z</dcterms:created>
  <dcterms:modified xsi:type="dcterms:W3CDTF">2024-02-02T02:43:25Z</dcterms:modified>
  <cp:category/>
</cp:coreProperties>
</file>