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bandaifukushima-my.sharepoint.com/personal/hikaru_kikuchi_town_bandai_fukushima_jp/Documents/経営比較分析票（R４）/R5/"/>
    </mc:Choice>
  </mc:AlternateContent>
  <xr:revisionPtr revIDLastSave="4" documentId="11_AD952466D4F70E4413DB58E82080B9A219F3ADA7" xr6:coauthVersionLast="47" xr6:coauthVersionMax="47" xr10:uidLastSave="{79B397BB-69D7-4462-A12A-10999CF592EC}"/>
  <workbookProtection workbookAlgorithmName="SHA-512" workbookHashValue="N36nTi2UFlFtjomJvSb9/AY1caFZUM45tcdIKoia5KcUJopJkD3nayMSnyGXmitqKCS1HVdXWsxyAGXoFz7N3Q==" workbookSaltValue="d0+sdOeJamF7IbLWNwLTV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AD8" i="4"/>
  <c r="P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<sst xmlns="http://schemas.openxmlformats.org/spreadsheetml/2006/main" count="247" uniqueCount="121">
  <si>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</si>
  <si>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</si>
  <si>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</si>
  <si>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</si>
  <si>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</si>
  <si>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</si>
  <si>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</si>
  <si>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</si>
  <si>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</si>
  <si>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</si>
  <si>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</si>
  <si>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</si>
  <si>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</si>
  <si>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</si>
  <si>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</si>
  <si>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</si>
  <si>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</si>
  <si>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</si>
  <si>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</si>
  <si>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</si>
  <si>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</si>
  <si>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</si>
  <si>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</si>
  <si>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</si>
  <si>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</si>
  <si>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</si>
  <si>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</si>
  <si>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</si>
  <si>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</si>
  <si>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</si>
  <si>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</si>
  <si>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</si>
  <si>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</si>
  <si>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</si>
  <si>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</si>
  <si>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</si>
  <si>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</si>
  <si>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</si>
  <si>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</si>
  <si>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</si>
  <si>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</si>
  <si>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</si>
  <si>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</si>
  <si>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</si>
  <si>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</si>
  <si>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</si>
  <si>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</si>
  <si>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</si>
  <si>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</si>
  <si>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</si>
  <si>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</si>
  <si>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</si>
  <si>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</si>
  <si>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</si>
  <si>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</si>
  <si>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</si>
  <si>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</si>
  <si>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</si>
  <si>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</si>
  <si>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</si>
  <si>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</si>
  <si>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</si>
  <si>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</si>
  <si>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</si>
  <si>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</si>
  <si>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</si>
  <si>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</si>
  <si>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</si>
  <si>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</si>
  <si>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</si>
  <si>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</si>
  <si>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</si>
  <si>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</si>
  <si>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</si>
  <si>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</si>
  <si>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</si>
  <si>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</si>
  <si>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</si>
  <si>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</si>
  <si>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</si>
  <si>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</si>
  <si>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</si>
  <si>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</si>
  <si>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</si>
  <si>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</si>
  <si>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</si>
  <si>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</si>
  <si>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</si>
  <si>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</si>
  <si>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</si>
  <si>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</si>
  <si>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</si>
  <si>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</si>
  <si>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</si>
  <si>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</si>
  <si>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</si>
  <si>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</si>
  <si>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</si>
  <si>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</si>
  <si>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</si>
  <si>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</si>
  <si>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</si>
  <si>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</si>
  <si>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</si>
  <si>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</si>
  <si>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</si>
  <si>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</si>
  <si>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</si>
  <si>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</si>
  <si>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</si>
  <si>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</si>
  <si>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</si>
  <si>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</si>
  <si>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</si>
  <si>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</si>
  <si>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</si>
  <si>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</si>
  <si>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</si>
  <si>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地域生活排水事業は、生活環境を改善し、安全・安心な生活を確保するうえで必要不可欠な基盤施設であるとともに、水環境の保全・水循環と資源の再利用を踏まえた循環型社会に貢献していく役割を担っており、持続的なサービスの提供が求められます。
　その経営の健全化のためには、維持管理コストの削減及び適正な料金設定等、経営基盤の強化を進めていかなければなりません。</t>
    <rPh sb="1" eb="3">
      <t>トクテイ</t>
    </rPh>
    <rPh sb="3" eb="5">
      <t>チイキ</t>
    </rPh>
    <rPh sb="5" eb="7">
      <t>セイカツ</t>
    </rPh>
    <rPh sb="7" eb="9">
      <t>ハイスイ</t>
    </rPh>
    <rPh sb="9" eb="11">
      <t>ジギョウ</t>
    </rPh>
    <rPh sb="93" eb="94">
      <t>ニナ</t>
    </rPh>
    <rPh sb="146" eb="148">
      <t>テキセイ</t>
    </rPh>
    <rPh sb="149" eb="151">
      <t>リョウキン</t>
    </rPh>
    <rPh sb="151" eb="153">
      <t>セッテイ</t>
    </rPh>
    <rPh sb="153" eb="154">
      <t>トウ</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</si>
  <si>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り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3" eb="215">
      <t>アンシン</t>
    </rPh>
    <rPh sb="216" eb="218">
      <t>アンゼン</t>
    </rPh>
    <rPh sb="219" eb="221">
      <t>セイカツ</t>
    </rPh>
    <rPh sb="221" eb="223">
      <t>カンキョウ</t>
    </rPh>
    <rPh sb="224" eb="226">
      <t>カクホ</t>
    </rPh>
    <rPh sb="227" eb="228">
      <t>ツト</t>
    </rPh>
    <rPh sb="230" eb="231">
      <t>イ</t>
    </rPh>
    <phoneticPr fontId="16"/>
  </si>
  <si>
    <t>　供用開始後１９年となっており、まだ大規模な修繕には至らないものの、今後耐用年数の経過による集中的な改修・更新等が予想されます。経費が短期間に集中しないように計画的に補修・修繕を行い経費の節減・費用の平準化に取り組んで行きます。</t>
    <rPh sb="18" eb="21">
      <t>ダイキボ</t>
    </rPh>
    <rPh sb="22" eb="24">
      <t>シュウゼン</t>
    </rPh>
    <rPh sb="26" eb="27">
      <t>イタ</t>
    </rPh>
    <rPh sb="34" eb="36">
      <t>コンゴ</t>
    </rPh>
    <rPh sb="36" eb="38">
      <t>タイヨウ</t>
    </rPh>
    <rPh sb="38" eb="40">
      <t>ネンスウ</t>
    </rPh>
    <rPh sb="41" eb="43">
      <t>ケイカ</t>
    </rPh>
    <rPh sb="46" eb="49">
      <t>シュウチュウテキ</t>
    </rPh>
    <rPh sb="50" eb="52">
      <t>カイシュウ</t>
    </rPh>
    <rPh sb="53" eb="55">
      <t>コウシン</t>
    </rPh>
    <rPh sb="55" eb="56">
      <t>トウ</t>
    </rPh>
    <rPh sb="57" eb="59">
      <t>ヨソウ</t>
    </rPh>
    <rPh sb="64" eb="66">
      <t>ケイヒ</t>
    </rPh>
    <rPh sb="67" eb="70">
      <t>タンキカン</t>
    </rPh>
    <rPh sb="71" eb="73">
      <t>シュウチュウ</t>
    </rPh>
    <rPh sb="79" eb="82">
      <t>ケイカクテキ</t>
    </rPh>
    <rPh sb="83" eb="85">
      <t>ホシュウ</t>
    </rPh>
    <rPh sb="86" eb="88">
      <t>シュウゼン</t>
    </rPh>
    <rPh sb="89" eb="90">
      <t>オコナ</t>
    </rPh>
    <rPh sb="91" eb="93">
      <t>ケイヒ</t>
    </rPh>
    <rPh sb="94" eb="96">
      <t>セツゲン</t>
    </rPh>
    <rPh sb="97" eb="99">
      <t>ヒヨウ</t>
    </rPh>
    <rPh sb="100" eb="103">
      <t>ヘイジュンカ</t>
    </rPh>
    <rPh sb="104" eb="105">
      <t>ト</t>
    </rPh>
    <rPh sb="106" eb="107">
      <t>ク</t>
    </rPh>
    <rPh sb="109" eb="110">
      <t>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</si>
</sst>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F-4088-9DAD-5F8C4531D0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5F-4088-9DAD-5F8C4531D0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40.82</c:v>
                </c:pt>
                <c:pt idx="1">
                  <c:v>38.78</c:v>
                </c:pt>
                <c:pt idx="2">
                  <c:v>38.78</c:v>
                </c:pt>
                <c:pt idx="3">
                  <c:v>38.78</c:v>
                </c:pt>
                <c:pt idx="4">
                  <c:v>40.82</c:v>
                </c:pt>
              </c:numCache>
            </c:numRef>
          </c:val>
          <c:extLst>
            <c:ext xmlns:c16="http://schemas.microsoft.com/office/drawing/2014/chart" uri="{C3380CC4-5D6E-409C-BE32-E72D297353CC}">
              <c16:uniqueId val="{00000000-E9D7-4266-8FF3-E2E1C52275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E9D7-4266-8FF3-E2E1C52275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c:v>
                </c:pt>
                <c:pt idx="1">
                  <c:v>70.83</c:v>
                </c:pt>
                <c:pt idx="2">
                  <c:v>70.83</c:v>
                </c:pt>
                <c:pt idx="3">
                  <c:v>76.06</c:v>
                </c:pt>
                <c:pt idx="4">
                  <c:v>76.12</c:v>
                </c:pt>
              </c:numCache>
            </c:numRef>
          </c:val>
          <c:extLst>
            <c:ext xmlns:c16="http://schemas.microsoft.com/office/drawing/2014/chart" uri="{C3380CC4-5D6E-409C-BE32-E72D297353CC}">
              <c16:uniqueId val="{00000000-61EF-4D8E-BCF3-A23FDCBD83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61EF-4D8E-BCF3-A23FDCBD83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94.63</c:v>
                </c:pt>
                <c:pt idx="1">
                  <c:v>57.88</c:v>
                </c:pt>
                <c:pt idx="2">
                  <c:v>58.82</c:v>
                </c:pt>
                <c:pt idx="3">
                  <c:v>54.91</c:v>
                </c:pt>
                <c:pt idx="4">
                  <c:v>49.63</c:v>
                </c:pt>
              </c:numCache>
            </c:numRef>
          </c:val>
          <c:extLst>
            <c:ext xmlns:c16="http://schemas.microsoft.com/office/drawing/2014/chart" uri="{C3380CC4-5D6E-409C-BE32-E72D297353CC}">
              <c16:uniqueId val="{00000000-D1A2-4040-B8FB-05A4D94C66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2-4040-B8FB-05A4D94C66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9C-4CF7-9B82-9AB1A456966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9C-4CF7-9B82-9AB1A456966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E-4ED9-8E24-5B2DD4DEB4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E-4ED9-8E24-5B2DD4DEB4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A-4897-A3E7-B163E50977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A-4897-A3E7-B163E50977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D6-4C09-9728-015F8C0C34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D6-4C09-9728-015F8C0C34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2-4774-9380-2F6C8EC166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B892-4774-9380-2F6C8EC166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23.06</c:v>
                </c:pt>
                <c:pt idx="1">
                  <c:v>51.93</c:v>
                </c:pt>
                <c:pt idx="2">
                  <c:v>52.45</c:v>
                </c:pt>
                <c:pt idx="3">
                  <c:v>48.76</c:v>
                </c:pt>
                <c:pt idx="4">
                  <c:v>43.81</c:v>
                </c:pt>
              </c:numCache>
            </c:numRef>
          </c:val>
          <c:extLst>
            <c:ext xmlns:c16="http://schemas.microsoft.com/office/drawing/2014/chart" uri="{C3380CC4-5D6E-409C-BE32-E72D297353CC}">
              <c16:uniqueId val="{00000000-E04F-4148-999F-2A560C03D1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E04F-4148-999F-2A560C03D1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733.32</c:v>
                </c:pt>
                <c:pt idx="1">
                  <c:v>331.88</c:v>
                </c:pt>
                <c:pt idx="2">
                  <c:v>319.13</c:v>
                </c:pt>
                <c:pt idx="3">
                  <c:v>354.87</c:v>
                </c:pt>
                <c:pt idx="4">
                  <c:v>405.79</c:v>
                </c:pt>
              </c:numCache>
            </c:numRef>
          </c:val>
          <c:extLst>
            <c:ext xmlns:c16="http://schemas.microsoft.com/office/drawing/2014/chart" uri="{C3380CC4-5D6E-409C-BE32-E72D297353CC}">
              <c16:uniqueId val="{00000000-67CE-46B7-A141-EA008A8459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67CE-46B7-A141-EA008A8459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磐梯町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3289</v>
      </c>
      <c r="AM8" s="37"/>
      <c r="AN8" s="37"/>
      <c r="AO8" s="37"/>
      <c r="AP8" s="37"/>
      <c r="AQ8" s="37"/>
      <c r="AR8" s="37"/>
      <c r="AS8" s="37"/>
      <c r="AT8" s="38">
        <f>データ!T6</f>
        <v>59.77</v>
      </c>
      <c r="AU8" s="38"/>
      <c r="AV8" s="38"/>
      <c r="AW8" s="38"/>
      <c r="AX8" s="38"/>
      <c r="AY8" s="38"/>
      <c r="AZ8" s="38"/>
      <c r="BA8" s="38"/>
      <c r="BB8" s="38">
        <f>データ!U6</f>
        <v>55.03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2.0699999999999998</v>
      </c>
      <c r="Q10" s="38"/>
      <c r="R10" s="38"/>
      <c r="S10" s="38"/>
      <c r="T10" s="38"/>
      <c r="U10" s="38"/>
      <c r="V10" s="38"/>
      <c r="W10" s="38">
        <f>データ!Q6</f>
        <v>100</v>
      </c>
      <c r="X10" s="38"/>
      <c r="Y10" s="38"/>
      <c r="Z10" s="38"/>
      <c r="AA10" s="38"/>
      <c r="AB10" s="38"/>
      <c r="AC10" s="38"/>
      <c r="AD10" s="37">
        <f>データ!R6</f>
        <v>3072</v>
      </c>
      <c r="AE10" s="37"/>
      <c r="AF10" s="37"/>
      <c r="AG10" s="37"/>
      <c r="AH10" s="37"/>
      <c r="AI10" s="37"/>
      <c r="AJ10" s="37"/>
      <c r="AK10" s="2"/>
      <c r="AL10" s="37">
        <f>データ!V6</f>
        <v>67</v>
      </c>
      <c r="AM10" s="37"/>
      <c r="AN10" s="37"/>
      <c r="AO10" s="37"/>
      <c r="AP10" s="37"/>
      <c r="AQ10" s="37"/>
      <c r="AR10" s="37"/>
      <c r="AS10" s="37"/>
      <c r="AT10" s="38">
        <f>データ!W6</f>
        <v>0.01</v>
      </c>
      <c r="AU10" s="38"/>
      <c r="AV10" s="38"/>
      <c r="AW10" s="38"/>
      <c r="AX10" s="38"/>
      <c r="AY10" s="38"/>
      <c r="AZ10" s="38"/>
      <c r="BA10" s="38"/>
      <c r="BB10" s="38">
        <f>データ!X6</f>
        <v>6700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45</v>
      </c>
      <c r="O86" s="12" t="str">
        <f>データ!EO6</f>
        <v>【-】</v>
      </c>
    </row>
  </sheetData>
  <sheetProtection algorithmName="SHA-512" hashValue="eTHp+JhZ+B6vA86jx7p7puNz5LXiUEeJ9RyNpk3I7xdibRKWzu7eawyYOvnD06+wMa5qGjHL3qQIhS12Ko6veQ==" saltValue="hLwf8C/6quRM8+DDTIrp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74071</v>
      </c>
      <c r="D6" s="19">
        <f t="shared" si="3"/>
        <v>47</v>
      </c>
      <c r="E6" s="19">
        <f t="shared" si="3"/>
        <v>18</v>
      </c>
      <c r="F6" s="19">
        <f t="shared" si="3"/>
        <v>0</v>
      </c>
      <c r="G6" s="19">
        <f t="shared" si="3"/>
        <v>0</v>
      </c>
      <c r="H6" s="19" t="str">
        <f t="shared" si="3"/>
        <v>福島県　磐梯町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2.0699999999999998</v>
      </c>
      <c r="Q6" s="20">
        <f t="shared" si="3"/>
        <v>100</v>
      </c>
      <c r="R6" s="20">
        <f t="shared" si="3"/>
        <v>3072</v>
      </c>
      <c r="S6" s="20">
        <f t="shared" si="3"/>
        <v>3289</v>
      </c>
      <c r="T6" s="20">
        <f t="shared" si="3"/>
        <v>59.77</v>
      </c>
      <c r="U6" s="20">
        <f t="shared" si="3"/>
        <v>55.03</v>
      </c>
      <c r="V6" s="20">
        <f t="shared" si="3"/>
        <v>67</v>
      </c>
      <c r="W6" s="20">
        <f t="shared" si="3"/>
        <v>0.01</v>
      </c>
      <c r="X6" s="20">
        <f t="shared" si="3"/>
        <v>6700</v>
      </c>
      <c r="Y6" s="21">
        <f>IF(Y7="",NA(),Y7)</f>
        <v>94.63</v>
      </c>
      <c r="Z6" s="21">
        <f t="shared" ref="Z6:AH6" si="4">IF(Z7="",NA(),Z7)</f>
        <v>57.88</v>
      </c>
      <c r="AA6" s="21">
        <f t="shared" si="4"/>
        <v>58.82</v>
      </c>
      <c r="AB6" s="21">
        <f t="shared" si="4"/>
        <v>54.91</v>
      </c>
      <c r="AC6" s="21">
        <f t="shared" si="4"/>
        <v>49.63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23.06</v>
      </c>
      <c r="BR6" s="21">
        <f t="shared" ref="BR6:BZ6" si="8">IF(BR7="",NA(),BR7)</f>
        <v>51.93</v>
      </c>
      <c r="BS6" s="21">
        <f t="shared" si="8"/>
        <v>52.45</v>
      </c>
      <c r="BT6" s="21">
        <f t="shared" si="8"/>
        <v>48.76</v>
      </c>
      <c r="BU6" s="21">
        <f t="shared" si="8"/>
        <v>43.81</v>
      </c>
      <c r="BV6" s="21">
        <f t="shared" si="8"/>
        <v>55.85</v>
      </c>
      <c r="BW6" s="21">
        <f t="shared" si="8"/>
        <v>62.5</v>
      </c>
      <c r="BX6" s="21">
        <f t="shared" si="8"/>
        <v>60.59</v>
      </c>
      <c r="BY6" s="21">
        <f t="shared" si="8"/>
        <v>60</v>
      </c>
      <c r="BZ6" s="21">
        <f t="shared" si="8"/>
        <v>59.01</v>
      </c>
      <c r="CA6" s="20" t="str">
        <f>IF(CA7="","",IF(CA7="-","【-】","【"&amp;SUBSTITUTE(TEXT(CA7,"#,##0.00"),"-","△")&amp;"】"))</f>
        <v>【57.03】</v>
      </c>
      <c r="CB6" s="21">
        <f>IF(CB7="",NA(),CB7)</f>
        <v>733.32</v>
      </c>
      <c r="CC6" s="21">
        <f t="shared" ref="CC6:CK6" si="9">IF(CC7="",NA(),CC7)</f>
        <v>331.88</v>
      </c>
      <c r="CD6" s="21">
        <f t="shared" si="9"/>
        <v>319.13</v>
      </c>
      <c r="CE6" s="21">
        <f t="shared" si="9"/>
        <v>354.87</v>
      </c>
      <c r="CF6" s="21">
        <f t="shared" si="9"/>
        <v>405.79</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40.82</v>
      </c>
      <c r="CN6" s="21">
        <f t="shared" ref="CN6:CV6" si="10">IF(CN7="",NA(),CN7)</f>
        <v>38.78</v>
      </c>
      <c r="CO6" s="21">
        <f t="shared" si="10"/>
        <v>38.78</v>
      </c>
      <c r="CP6" s="21">
        <f t="shared" si="10"/>
        <v>38.78</v>
      </c>
      <c r="CQ6" s="21">
        <f t="shared" si="10"/>
        <v>40.82</v>
      </c>
      <c r="CR6" s="21">
        <f t="shared" si="10"/>
        <v>54.93</v>
      </c>
      <c r="CS6" s="21">
        <f t="shared" si="10"/>
        <v>59.64</v>
      </c>
      <c r="CT6" s="21">
        <f t="shared" si="10"/>
        <v>58.19</v>
      </c>
      <c r="CU6" s="21">
        <f t="shared" si="10"/>
        <v>56.52</v>
      </c>
      <c r="CV6" s="21">
        <f t="shared" si="10"/>
        <v>88.45</v>
      </c>
      <c r="CW6" s="20" t="str">
        <f>IF(CW7="","",IF(CW7="-","【-】","【"&amp;SUBSTITUTE(TEXT(CW7,"#,##0.00"),"-","△")&amp;"】"))</f>
        <v>【84.27】</v>
      </c>
      <c r="CX6" s="21">
        <f>IF(CX7="",NA(),CX7)</f>
        <v>72</v>
      </c>
      <c r="CY6" s="21">
        <f t="shared" ref="CY6:DG6" si="11">IF(CY7="",NA(),CY7)</f>
        <v>70.83</v>
      </c>
      <c r="CZ6" s="21">
        <f t="shared" si="11"/>
        <v>70.83</v>
      </c>
      <c r="DA6" s="21">
        <f t="shared" si="11"/>
        <v>76.06</v>
      </c>
      <c r="DB6" s="21">
        <f t="shared" si="11"/>
        <v>76.12</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74071</v>
      </c>
      <c r="D7" s="23">
        <v>47</v>
      </c>
      <c r="E7" s="23">
        <v>18</v>
      </c>
      <c r="F7" s="23">
        <v>0</v>
      </c>
      <c r="G7" s="23">
        <v>0</v>
      </c>
      <c r="H7" s="23" t="s">
        <v>99</v>
      </c>
      <c r="I7" s="23" t="s">
        <v>100</v>
      </c>
      <c r="J7" s="23" t="s">
        <v>101</v>
      </c>
      <c r="K7" s="23" t="s">
        <v>102</v>
      </c>
      <c r="L7" s="23" t="s">
        <v>103</v>
      </c>
      <c r="M7" s="23" t="s">
        <v>104</v>
      </c>
      <c r="N7" s="24" t="s">
        <v>105</v>
      </c>
      <c r="O7" s="24" t="s">
        <v>106</v>
      </c>
      <c r="P7" s="24">
        <v>2.0699999999999998</v>
      </c>
      <c r="Q7" s="24">
        <v>100</v>
      </c>
      <c r="R7" s="24">
        <v>3072</v>
      </c>
      <c r="S7" s="24">
        <v>3289</v>
      </c>
      <c r="T7" s="24">
        <v>59.77</v>
      </c>
      <c r="U7" s="24">
        <v>55.03</v>
      </c>
      <c r="V7" s="24">
        <v>67</v>
      </c>
      <c r="W7" s="24">
        <v>0.01</v>
      </c>
      <c r="X7" s="24">
        <v>6700</v>
      </c>
      <c r="Y7" s="24">
        <v>94.63</v>
      </c>
      <c r="Z7" s="24">
        <v>57.88</v>
      </c>
      <c r="AA7" s="24">
        <v>58.82</v>
      </c>
      <c r="AB7" s="24">
        <v>54.91</v>
      </c>
      <c r="AC7" s="24">
        <v>49.63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386.46</v>
      </c>
      <c r="BL7" s="24">
        <v>270.57</v>
      </c>
      <c r="BM7" s="24">
        <v>294.27</v>
      </c>
      <c r="BN7" s="24">
        <v>294.08999999999997</v>
      </c>
      <c r="BO7" s="24">
        <v>294.08999999999997</v>
      </c>
      <c r="BP7" s="24">
        <v>307.39</v>
      </c>
      <c r="BQ7" s="24">
        <v>23.06</v>
      </c>
      <c r="BR7" s="24">
        <v>51.93</v>
      </c>
      <c r="BS7" s="24">
        <v>52.45</v>
      </c>
      <c r="BT7" s="24">
        <v>48.76</v>
      </c>
      <c r="BU7" s="24">
        <v>43.81</v>
      </c>
      <c r="BV7" s="24">
        <v>55.85</v>
      </c>
      <c r="BW7" s="24">
        <v>62.5</v>
      </c>
      <c r="BX7" s="24">
        <v>60.59</v>
      </c>
      <c r="BY7" s="24">
        <v>60</v>
      </c>
      <c r="BZ7" s="24">
        <v>59.01</v>
      </c>
      <c r="CA7" s="24">
        <v>57.03</v>
      </c>
      <c r="CB7" s="24">
        <v>733.32</v>
      </c>
      <c r="CC7" s="24">
        <v>331.88</v>
      </c>
      <c r="CD7" s="24">
        <v>319.13</v>
      </c>
      <c r="CE7" s="24">
        <v>354.87</v>
      </c>
      <c r="CF7" s="24">
        <v>405.79</v>
      </c>
      <c r="CG7" s="24">
        <v>287.91000000000003</v>
      </c>
      <c r="CH7" s="24">
        <v>269.33</v>
      </c>
      <c r="CI7" s="24">
        <v>280.23</v>
      </c>
      <c r="CJ7" s="24">
        <v>282.70999999999998</v>
      </c>
      <c r="CK7" s="24">
        <v>291.82</v>
      </c>
      <c r="CL7" s="24">
        <v>294.83</v>
      </c>
      <c r="CM7" s="24">
        <v>40.82</v>
      </c>
      <c r="CN7" s="24">
        <v>38.78</v>
      </c>
      <c r="CO7" s="24">
        <v>38.78</v>
      </c>
      <c r="CP7" s="24">
        <v>38.78</v>
      </c>
      <c r="CQ7" s="24">
        <v>40.82</v>
      </c>
      <c r="CR7" s="24">
        <v>54.93</v>
      </c>
      <c r="CS7" s="24">
        <v>59.64</v>
      </c>
      <c r="CT7" s="24">
        <v>58.19</v>
      </c>
      <c r="CU7" s="24">
        <v>56.52</v>
      </c>
      <c r="CV7" s="24">
        <v>88.45</v>
      </c>
      <c r="CW7" s="24">
        <v>84.27</v>
      </c>
      <c r="CX7" s="24">
        <v>72</v>
      </c>
      <c r="CY7" s="24">
        <v>70.83</v>
      </c>
      <c r="CZ7" s="24">
        <v>70.83</v>
      </c>
      <c r="DA7" s="24">
        <v>76.06</v>
      </c>
      <c r="DB7" s="24">
        <v>76.12</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