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W:\建設課\06_2023年度\03.　特別会計\08.　決算\09． 経営分析\回答\R5\"/>
    </mc:Choice>
  </mc:AlternateContent>
  <xr:revisionPtr revIDLastSave="0" documentId="13_ncr:1_{0DCFE947-182E-42E5-82D2-B99F76DE5EC3}" xr6:coauthVersionLast="47" xr6:coauthVersionMax="47" xr10:uidLastSave="{00000000-0000-0000-0000-000000000000}"/>
  <workbookProtection workbookAlgorithmName="SHA-512" workbookHashValue="nvhiDbN8zJxBvEgrHtQfBFMTrx97Wdgnqa7EsWh3YfXZlz/A+jMMYMN+ZSZxUhPd9ManDjRybmN7+r+YD0kQvw==" workbookSaltValue="yXfct+d8cDy49XAuHRH/u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<sst xmlns="http://schemas.openxmlformats.org/spreadsheetml/2006/main" count="236" uniqueCount="119">
  <si>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</si>
  <si>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</si>
  <si>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</si>
  <si>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</si>
  <si>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</si>
  <si>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</si>
  <si>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</si>
  <si>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</si>
  <si>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</si>
  <si>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</si>
  <si>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</si>
  <si>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</si>
  <si>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</si>
  <si>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</si>
  <si>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</si>
  <si>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</si>
  <si>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</si>
  <si>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</si>
  <si>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</si>
  <si>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</si>
  <si>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</si>
  <si>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</si>
  <si>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</si>
  <si>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</si>
  <si>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</si>
  <si>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</si>
  <si>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</si>
  <si>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</si>
  <si>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</si>
  <si>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</si>
  <si>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</si>
  <si>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</si>
  <si>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</si>
  <si>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</si>
  <si>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</si>
  <si>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</si>
  <si>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</si>
  <si>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</si>
  <si>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</si>
  <si>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</si>
  <si>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</si>
  <si>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</si>
  <si>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</si>
  <si>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</si>
  <si>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</si>
  <si>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</si>
  <si>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</si>
  <si>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</si>
  <si>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</si>
  <si>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</si>
  <si>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</si>
  <si>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</si>
  <si>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</si>
  <si>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</si>
  <si>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</si>
  <si>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</si>
  <si>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</si>
  <si>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</si>
  <si>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</si>
  <si>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</si>
  <si>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</si>
  <si>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</si>
  <si>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</si>
  <si>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</si>
  <si>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</si>
  <si>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</si>
  <si>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</si>
  <si>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</si>
  <si>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</si>
  <si>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</si>
  <si>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</si>
  <si>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</si>
  <si>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</si>
  <si>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</si>
  <si>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</si>
  <si>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</si>
  <si>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</si>
  <si>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</si>
  <si>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</si>
  <si>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</si>
  <si>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</si>
  <si>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</si>
  <si>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</si>
  <si>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</si>
  <si>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</si>
  <si>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</si>
  <si>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</si>
  <si>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</si>
  <si>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</si>
  <si>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</si>
  <si>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</si>
  <si>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</si>
  <si>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</si>
  <si>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</si>
  <si>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</si>
  <si>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</si>
  <si>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</si>
  <si>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</si>
  <si>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</si>
  <si>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</si>
  <si>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</si>
  <si>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</si>
  <si>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</si>
  <si>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</si>
  <si>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</si>
  <si>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</si>
  <si>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</si>
  <si>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</si>
  <si>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</si>
  <si>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</si>
  <si>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</si>
  <si>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</si>
  <si>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</si>
  <si>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</si>
  <si>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</si>
  <si>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</si>
  <si>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簡易排水事業の財源は、料金収入、一般会計繰入金、前年度の繰越金のみで、事業規模も小さいため数値への影響が大きい。
前年度と比較すると災害復旧工事があったため、経費回収率が低くなった。
また、支出に対して料金収入だけで賄うことができないため、一般会計繰入金に頼っている状況。</t>
    <rPh sb="66" eb="68">
      <t>サイガイ</t>
    </rPh>
    <rPh sb="68" eb="72">
      <t>フッキュウコウジ</t>
    </rPh>
    <rPh sb="85" eb="86">
      <t>ヒク</t>
    </rPh>
    <phoneticPr fontId="4"/>
  </si>
  <si>
    <t>供用開始から20年以上が経過しているため、施設等の状況を把握し計画的に管理していく必要がある。</t>
    <phoneticPr fontId="4"/>
  </si>
  <si>
    <t>簡易排水事業は、規模が小さく料金収入だけでは施設の維持管理ができず一般会計繰入金に頼っている状況にあるため、事業の見直しを行い、一般会計繰入金を減らしていく必要があると考える。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</si>
</sst>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18-4991-92DF-A909C9B04D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518-4991-92DF-A909C9B04D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99.14</c:v>
                </c:pt>
                <c:pt idx="1">
                  <c:v>99.51</c:v>
                </c:pt>
                <c:pt idx="2">
                  <c:v>100.34</c:v>
                </c:pt>
                <c:pt idx="3">
                  <c:v>100</c:v>
                </c:pt>
                <c:pt idx="4">
                  <c:v>100</c:v>
                </c:pt>
              </c:numCache>
            </c:numRef>
          </c:val>
          <c:extLst>
            <c:ext xmlns:c16="http://schemas.microsoft.com/office/drawing/2014/chart" uri="{C3380CC4-5D6E-409C-BE32-E72D297353CC}">
              <c16:uniqueId val="{00000000-9DE6-4476-BEBA-477D283E215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E6-4476-BEBA-477D283E215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5E-44D6-B767-44879708AE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5E-44D6-B767-44879708AE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A9-4EAE-8130-830C460DA9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A9-4EAE-8130-830C460DA9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40-4E3B-9D99-A56DBC01D1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40-4E3B-9D99-A56DBC01D1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9E-45EE-9E42-627317EF1C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9E-45EE-9E42-627317EF1C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85-48C1-8E2D-C538D7D28B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BF85-48C1-8E2D-C538D7D28B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21.6</c:v>
                </c:pt>
                <c:pt idx="1">
                  <c:v>19.43</c:v>
                </c:pt>
                <c:pt idx="2">
                  <c:v>15.82</c:v>
                </c:pt>
                <c:pt idx="3">
                  <c:v>25.53</c:v>
                </c:pt>
                <c:pt idx="4">
                  <c:v>12.24</c:v>
                </c:pt>
              </c:numCache>
            </c:numRef>
          </c:val>
          <c:extLst>
            <c:ext xmlns:c16="http://schemas.microsoft.com/office/drawing/2014/chart" uri="{C3380CC4-5D6E-409C-BE32-E72D297353CC}">
              <c16:uniqueId val="{00000000-F233-4473-A0B6-864154207A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F233-4473-A0B6-864154207A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762.2</c:v>
                </c:pt>
                <c:pt idx="1">
                  <c:v>739.05</c:v>
                </c:pt>
                <c:pt idx="2">
                  <c:v>747.59</c:v>
                </c:pt>
                <c:pt idx="3">
                  <c:v>770.48</c:v>
                </c:pt>
                <c:pt idx="4">
                  <c:v>1247.92</c:v>
                </c:pt>
              </c:numCache>
            </c:numRef>
          </c:val>
          <c:extLst>
            <c:ext xmlns:c16="http://schemas.microsoft.com/office/drawing/2014/chart" uri="{C3380CC4-5D6E-409C-BE32-E72D297353CC}">
              <c16:uniqueId val="{00000000-AF91-44B5-99C3-EF5B1A1796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AF91-44B5-99C3-EF5B1A1796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17.5</c:v>
                </c:pt>
                <c:pt idx="1">
                  <c:v>17.5</c:v>
                </c:pt>
                <c:pt idx="2">
                  <c:v>20</c:v>
                </c:pt>
                <c:pt idx="3">
                  <c:v>17.5</c:v>
                </c:pt>
                <c:pt idx="4">
                  <c:v>22.5</c:v>
                </c:pt>
              </c:numCache>
            </c:numRef>
          </c:val>
          <c:extLst>
            <c:ext xmlns:c16="http://schemas.microsoft.com/office/drawing/2014/chart" uri="{C3380CC4-5D6E-409C-BE32-E72D297353CC}">
              <c16:uniqueId val="{00000000-BC72-4991-82FF-D8C0110D10D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BC72-4991-82FF-D8C0110D10D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c:v>
                </c:pt>
                <c:pt idx="1">
                  <c:v>88.89</c:v>
                </c:pt>
                <c:pt idx="2">
                  <c:v>88.89</c:v>
                </c:pt>
                <c:pt idx="3">
                  <c:v>88.89</c:v>
                </c:pt>
                <c:pt idx="4">
                  <c:v>92</c:v>
                </c:pt>
              </c:numCache>
            </c:numRef>
          </c:val>
          <c:extLst>
            <c:ext xmlns:c16="http://schemas.microsoft.com/office/drawing/2014/chart" uri="{C3380CC4-5D6E-409C-BE32-E72D297353CC}">
              <c16:uniqueId val="{00000000-CADB-4E04-BB6D-1411471AFFE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CADB-4E04-BB6D-1411471AFFE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福島県　北塩原村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簡易排水</v>
      </c>
      <c r="Q8" s="66"/>
      <c r="R8" s="66"/>
      <c r="S8" s="66"/>
      <c r="T8" s="66"/>
      <c r="U8" s="66"/>
      <c r="V8" s="66"/>
      <c r="W8" s="66" t="str">
        <f>データ!L6</f>
        <v>J2</v>
      </c>
      <c r="X8" s="66"/>
      <c r="Y8" s="66"/>
      <c r="Z8" s="66"/>
      <c r="AA8" s="66"/>
      <c r="AB8" s="66"/>
      <c r="AC8" s="66"/>
      <c r="AD8" s="67" t="str">
        <f>データ!$M$6</f>
        <v>非設置</v>
      </c>
      <c r="AE8" s="67"/>
      <c r="AF8" s="67"/>
      <c r="AG8" s="67"/>
      <c r="AH8" s="67"/>
      <c r="AI8" s="67"/>
      <c r="AJ8" s="67"/>
      <c r="AK8" s="3"/>
      <c r="AL8" s="55">
        <f>データ!S6</f>
        <v>2478</v>
      </c>
      <c r="AM8" s="55"/>
      <c r="AN8" s="55"/>
      <c r="AO8" s="55"/>
      <c r="AP8" s="55"/>
      <c r="AQ8" s="55"/>
      <c r="AR8" s="55"/>
      <c r="AS8" s="55"/>
      <c r="AT8" s="54">
        <f>データ!T6</f>
        <v>234.08</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t="str">
        <f>データ!O6</f>
        <v>該当数値なし</v>
      </c>
      <c r="J10" s="54"/>
      <c r="K10" s="54"/>
      <c r="L10" s="54"/>
      <c r="M10" s="54"/>
      <c r="N10" s="54"/>
      <c r="O10" s="54"/>
      <c r="P10" s="54">
        <f>データ!P6</f>
        <v>1.02</v>
      </c>
      <c r="Q10" s="54"/>
      <c r="R10" s="54"/>
      <c r="S10" s="54"/>
      <c r="T10" s="54"/>
      <c r="U10" s="54"/>
      <c r="V10" s="54"/>
      <c r="W10" s="54">
        <f>データ!Q6</f>
        <v>105.29</v>
      </c>
      <c r="X10" s="54"/>
      <c r="Y10" s="54"/>
      <c r="Z10" s="54"/>
      <c r="AA10" s="54"/>
      <c r="AB10" s="54"/>
      <c r="AC10" s="54"/>
      <c r="AD10" s="55">
        <f>データ!R6</f>
        <v>2695</v>
      </c>
      <c r="AE10" s="55"/>
      <c r="AF10" s="55"/>
      <c r="AG10" s="55"/>
      <c r="AH10" s="55"/>
      <c r="AI10" s="55"/>
      <c r="AJ10" s="55"/>
      <c r="AK10" s="2"/>
      <c r="AL10" s="55">
        <f>データ!V6</f>
        <v>25</v>
      </c>
      <c r="AM10" s="55"/>
      <c r="AN10" s="55"/>
      <c r="AO10" s="55"/>
      <c r="AP10" s="55"/>
      <c r="AQ10" s="55"/>
      <c r="AR10" s="55"/>
      <c r="AS10" s="55"/>
      <c r="AT10" s="54">
        <f>データ!W6</f>
        <v>0.08</v>
      </c>
      <c r="AU10" s="54"/>
      <c r="AV10" s="54"/>
      <c r="AW10" s="54"/>
      <c r="AX10" s="54"/>
      <c r="AY10" s="54"/>
      <c r="AZ10" s="54"/>
      <c r="BA10" s="54"/>
      <c r="BB10" s="54">
        <f>データ!X6</f>
        <v>312.5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43</v>
      </c>
      <c r="N86" s="12" t="s">
        <v>43</v>
      </c>
      <c r="O86" s="12" t="str">
        <f>データ!EO6</f>
        <v>【0.00】</v>
      </c>
    </row>
  </sheetData>
  <sheetProtection algorithmName="SHA-512" hashValue="PErLHI3Q7niV8z2hLLPsFssVgXQ2JLAkwt2GFolGXyglF7H83SW76/aRscyrDTNUNQh6+hNmiiQSe59TEX8XRw==" saltValue="1RuOobBGDBytThebSdLR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74021</v>
      </c>
      <c r="D6" s="19">
        <f t="shared" si="3"/>
        <v>47</v>
      </c>
      <c r="E6" s="19">
        <f t="shared" si="3"/>
        <v>17</v>
      </c>
      <c r="F6" s="19">
        <f t="shared" si="3"/>
        <v>8</v>
      </c>
      <c r="G6" s="19">
        <f t="shared" si="3"/>
        <v>0</v>
      </c>
      <c r="H6" s="19" t="str">
        <f t="shared" si="3"/>
        <v>福島県　北塩原村</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1.02</v>
      </c>
      <c r="Q6" s="20">
        <f t="shared" si="3"/>
        <v>105.29</v>
      </c>
      <c r="R6" s="20">
        <f t="shared" si="3"/>
        <v>2695</v>
      </c>
      <c r="S6" s="20">
        <f t="shared" si="3"/>
        <v>2478</v>
      </c>
      <c r="T6" s="20">
        <f t="shared" si="3"/>
        <v>234.08</v>
      </c>
      <c r="U6" s="20">
        <f t="shared" si="3"/>
        <v>10.59</v>
      </c>
      <c r="V6" s="20">
        <f t="shared" si="3"/>
        <v>25</v>
      </c>
      <c r="W6" s="20">
        <f t="shared" si="3"/>
        <v>0.08</v>
      </c>
      <c r="X6" s="20">
        <f t="shared" si="3"/>
        <v>312.5</v>
      </c>
      <c r="Y6" s="21">
        <f>IF(Y7="",NA(),Y7)</f>
        <v>99.14</v>
      </c>
      <c r="Z6" s="21">
        <f t="shared" ref="Z6:AH6" si="4">IF(Z7="",NA(),Z7)</f>
        <v>99.51</v>
      </c>
      <c r="AA6" s="21">
        <f t="shared" si="4"/>
        <v>100.34</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21.6</v>
      </c>
      <c r="BR6" s="21">
        <f t="shared" ref="BR6:BZ6" si="8">IF(BR7="",NA(),BR7)</f>
        <v>19.43</v>
      </c>
      <c r="BS6" s="21">
        <f t="shared" si="8"/>
        <v>15.82</v>
      </c>
      <c r="BT6" s="21">
        <f t="shared" si="8"/>
        <v>25.53</v>
      </c>
      <c r="BU6" s="21">
        <f t="shared" si="8"/>
        <v>12.24</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762.2</v>
      </c>
      <c r="CC6" s="21">
        <f t="shared" ref="CC6:CK6" si="9">IF(CC7="",NA(),CC7)</f>
        <v>739.05</v>
      </c>
      <c r="CD6" s="21">
        <f t="shared" si="9"/>
        <v>747.59</v>
      </c>
      <c r="CE6" s="21">
        <f t="shared" si="9"/>
        <v>770.48</v>
      </c>
      <c r="CF6" s="21">
        <f t="shared" si="9"/>
        <v>1247.92</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17.5</v>
      </c>
      <c r="CN6" s="21">
        <f t="shared" ref="CN6:CV6" si="10">IF(CN7="",NA(),CN7)</f>
        <v>17.5</v>
      </c>
      <c r="CO6" s="21">
        <f t="shared" si="10"/>
        <v>20</v>
      </c>
      <c r="CP6" s="21">
        <f t="shared" si="10"/>
        <v>17.5</v>
      </c>
      <c r="CQ6" s="21">
        <f t="shared" si="10"/>
        <v>22.5</v>
      </c>
      <c r="CR6" s="21">
        <f t="shared" si="10"/>
        <v>27.09</v>
      </c>
      <c r="CS6" s="21">
        <f t="shared" si="10"/>
        <v>26.64</v>
      </c>
      <c r="CT6" s="21">
        <f t="shared" si="10"/>
        <v>26.11</v>
      </c>
      <c r="CU6" s="21">
        <f t="shared" si="10"/>
        <v>24.44</v>
      </c>
      <c r="CV6" s="21">
        <f t="shared" si="10"/>
        <v>25.16</v>
      </c>
      <c r="CW6" s="20" t="str">
        <f>IF(CW7="","",IF(CW7="-","【-】","【"&amp;SUBSTITUTE(TEXT(CW7,"#,##0.00"),"-","△")&amp;"】"))</f>
        <v>【25.16】</v>
      </c>
      <c r="CX6" s="21">
        <f>IF(CX7="",NA(),CX7)</f>
        <v>87.5</v>
      </c>
      <c r="CY6" s="21">
        <f t="shared" ref="CY6:DG6" si="11">IF(CY7="",NA(),CY7)</f>
        <v>88.89</v>
      </c>
      <c r="CZ6" s="21">
        <f t="shared" si="11"/>
        <v>88.89</v>
      </c>
      <c r="DA6" s="21">
        <f t="shared" si="11"/>
        <v>88.89</v>
      </c>
      <c r="DB6" s="21">
        <f t="shared" si="11"/>
        <v>92</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2022</v>
      </c>
      <c r="C7" s="23">
        <v>74021</v>
      </c>
      <c r="D7" s="23">
        <v>47</v>
      </c>
      <c r="E7" s="23">
        <v>17</v>
      </c>
      <c r="F7" s="23">
        <v>8</v>
      </c>
      <c r="G7" s="23">
        <v>0</v>
      </c>
      <c r="H7" s="23" t="s">
        <v>97</v>
      </c>
      <c r="I7" s="23" t="s">
        <v>98</v>
      </c>
      <c r="J7" s="23" t="s">
        <v>99</v>
      </c>
      <c r="K7" s="23" t="s">
        <v>100</v>
      </c>
      <c r="L7" s="23" t="s">
        <v>101</v>
      </c>
      <c r="M7" s="23" t="s">
        <v>102</v>
      </c>
      <c r="N7" s="24" t="s">
        <v>103</v>
      </c>
      <c r="O7" s="24" t="s">
        <v>104</v>
      </c>
      <c r="P7" s="24">
        <v>1.02</v>
      </c>
      <c r="Q7" s="24">
        <v>105.29</v>
      </c>
      <c r="R7" s="24">
        <v>2695</v>
      </c>
      <c r="S7" s="24">
        <v>2478</v>
      </c>
      <c r="T7" s="24">
        <v>234.08</v>
      </c>
      <c r="U7" s="24">
        <v>10.59</v>
      </c>
      <c r="V7" s="24">
        <v>25</v>
      </c>
      <c r="W7" s="24">
        <v>0.08</v>
      </c>
      <c r="X7" s="24">
        <v>312.5</v>
      </c>
      <c r="Y7" s="24">
        <v>99.14</v>
      </c>
      <c r="Z7" s="24">
        <v>99.51</v>
      </c>
      <c r="AA7" s="24">
        <v>100.34</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196.19</v>
      </c>
      <c r="BL7" s="24">
        <v>129.4</v>
      </c>
      <c r="BM7" s="24">
        <v>126.26</v>
      </c>
      <c r="BN7" s="24">
        <v>113.17</v>
      </c>
      <c r="BO7" s="24">
        <v>160.77000000000001</v>
      </c>
      <c r="BP7" s="24">
        <v>160.77000000000001</v>
      </c>
      <c r="BQ7" s="24">
        <v>21.6</v>
      </c>
      <c r="BR7" s="24">
        <v>19.43</v>
      </c>
      <c r="BS7" s="24">
        <v>15.82</v>
      </c>
      <c r="BT7" s="24">
        <v>25.53</v>
      </c>
      <c r="BU7" s="24">
        <v>12.24</v>
      </c>
      <c r="BV7" s="24">
        <v>39.07</v>
      </c>
      <c r="BW7" s="24">
        <v>38.409999999999997</v>
      </c>
      <c r="BX7" s="24">
        <v>35.869999999999997</v>
      </c>
      <c r="BY7" s="24">
        <v>31.6</v>
      </c>
      <c r="BZ7" s="24">
        <v>30.19</v>
      </c>
      <c r="CA7" s="24">
        <v>30.19</v>
      </c>
      <c r="CB7" s="24">
        <v>762.2</v>
      </c>
      <c r="CC7" s="24">
        <v>739.05</v>
      </c>
      <c r="CD7" s="24">
        <v>747.59</v>
      </c>
      <c r="CE7" s="24">
        <v>770.48</v>
      </c>
      <c r="CF7" s="24">
        <v>1247.92</v>
      </c>
      <c r="CG7" s="24">
        <v>485</v>
      </c>
      <c r="CH7" s="24">
        <v>501.56</v>
      </c>
      <c r="CI7" s="24">
        <v>528.78</v>
      </c>
      <c r="CJ7" s="24">
        <v>596.92999999999995</v>
      </c>
      <c r="CK7" s="24">
        <v>631.54999999999995</v>
      </c>
      <c r="CL7" s="24">
        <v>631.54999999999995</v>
      </c>
      <c r="CM7" s="24">
        <v>17.5</v>
      </c>
      <c r="CN7" s="24">
        <v>17.5</v>
      </c>
      <c r="CO7" s="24">
        <v>20</v>
      </c>
      <c r="CP7" s="24">
        <v>17.5</v>
      </c>
      <c r="CQ7" s="24">
        <v>22.5</v>
      </c>
      <c r="CR7" s="24">
        <v>27.09</v>
      </c>
      <c r="CS7" s="24">
        <v>26.64</v>
      </c>
      <c r="CT7" s="24">
        <v>26.11</v>
      </c>
      <c r="CU7" s="24">
        <v>24.44</v>
      </c>
      <c r="CV7" s="24">
        <v>25.16</v>
      </c>
      <c r="CW7" s="24">
        <v>25.16</v>
      </c>
      <c r="CX7" s="24">
        <v>87.5</v>
      </c>
      <c r="CY7" s="24">
        <v>88.89</v>
      </c>
      <c r="CZ7" s="24">
        <v>88.89</v>
      </c>
      <c r="DA7" s="24">
        <v>88.89</v>
      </c>
      <c r="DB7" s="24">
        <v>92</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