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sFds5Kqjf1Ox/6vtX7LLFbHN3p3gf0RPQcMrcfGc2/6ip1W9VFwxU5YxdvdkJE+XGxeqd8/flHhcwdyMXsq+eA==" workbookSaltValue="IusSWCRqT9HuTj0tFSJhwA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<sst xmlns="http://schemas.openxmlformats.org/spreadsheetml/2006/main" xmlns:r="http://schemas.openxmlformats.org/officeDocument/2006/relationships" count="115" uniqueCount="115">
  <si>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経営比較分析表（令和4年度決算）</t>
    <rPh sb="8" eb="10">
      <t>レイワ</t>
    </rPh>
    <rPh sb="11" eb="13">
      <t>ネンド</t>
    </rPh>
    <phoneticPr fontId="1"/>
  </si>
  <si>
    <t>人口（人）</t>
    <rPh sb="0" eb="2">
      <t>ジンコウ</t>
    </rPh>
    <rPh sb="3" eb="4">
      <t>ヒト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</si>
  <si>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</si>
  <si>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</si>
  <si>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</si>
  <si>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</si>
  <si>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</si>
  <si>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</si>
  <si>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</si>
  <si>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</si>
  <si>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</si>
  <si>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</si>
  <si>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</si>
  <si>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</si>
  <si>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</si>
  <si>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</si>
  <si>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令和4年度全国平均</t>
    <rPh sb="0" eb="2">
      <t>レイワ</t>
    </rPh>
    <rPh sb="3" eb="5">
      <t>ネンド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</si>
  <si>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</si>
  <si>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</si>
  <si>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</si>
  <si>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農業集落排水地区においては、使用料収入の大幅な増額は見込めないことから、施設の老朽化に対応可能な経営の効率化が求められる。</t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</si>
  <si>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</si>
  <si>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</si>
  <si>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</si>
  <si>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</si>
  <si>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</si>
  <si>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</si>
  <si>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</si>
  <si>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</si>
  <si>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</si>
  <si>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</si>
  <si>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</si>
  <si>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</si>
  <si>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</si>
  <si>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</si>
  <si>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</si>
  <si>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</si>
  <si>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</si>
  <si>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</si>
  <si>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</si>
  <si>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</si>
  <si>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</si>
  <si>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</si>
  <si>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</si>
  <si>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</si>
  <si>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</si>
  <si>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</si>
  <si>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</si>
  <si>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</si>
  <si>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</si>
  <si>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</si>
  <si>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</si>
  <si>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</si>
  <si>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</si>
  <si>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</si>
  <si>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</si>
  <si>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</si>
  <si>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</si>
  <si>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</si>
  <si>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</si>
  <si>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</si>
  <si>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</si>
  <si>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</si>
  <si>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</si>
  <si>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</si>
  <si>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</si>
  <si>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</si>
  <si>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</si>
  <si>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</si>
  <si>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</si>
  <si>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</si>
  <si>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</si>
  <si>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</si>
  <si>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</si>
  <si>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</si>
  <si>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</si>
  <si>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</si>
  <si>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</si>
  <si>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</si>
  <si>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</si>
  <si>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</si>
  <si>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</si>
  <si>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</si>
  <si>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</si>
  <si>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</si>
  <si>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</si>
  <si>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</si>
  <si>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</si>
  <si>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</si>
  <si>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</si>
  <si>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</si>
  <si>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</si>
  <si>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</si>
  <si>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</si>
  <si>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</si>
  <si>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</si>
  <si>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相馬市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</si>
  <si>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</si>
  <si>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</si>
  <si>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</si>
  <si>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</si>
  <si>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</si>
  <si>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</si>
  <si>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</si>
  <si>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</si>
  <si>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</si>
  <si>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</si>
  <si>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</si>
  <si>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</si>
  <si>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</si>
  <si>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</si>
  <si>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①有形固定資産減価償却率は、類似団体平均値を下回っているが、年々増加している。供用開始が２０年を経過している管渠施設もあるため、今後ますます老朽化が進むと思われる。重要度の高い施設から順に、管渠施設の更新を進める予定である。</t>
    <rPh sb="14" eb="16">
      <t>ルイジ</t>
    </rPh>
    <rPh sb="16" eb="18">
      <t>ダンタイ</t>
    </rPh>
    <rPh sb="18" eb="21">
      <t>ヘイキンチ</t>
    </rPh>
    <rPh sb="22" eb="24">
      <t>シタマワ</t>
    </rPh>
    <rPh sb="30" eb="32">
      <t>ネンネン</t>
    </rPh>
    <rPh sb="32" eb="34">
      <t>ゾウカ</t>
    </rPh>
    <phoneticPr fontId="1"/>
  </si>
  <si>
    <t>"R"dd</t>
  </si>
  <si>
    <t>←書式設定</t>
    <rPh sb="1" eb="3">
      <t>ショシキ</t>
    </rPh>
    <rPh sb="3" eb="5">
      <t>セッテイ</t>
    </rPh>
    <phoneticPr fontId="1"/>
  </si>
  <si>
    <t>令和２年度から地方公営企業法の財務適用を行った。
①経常収支比率（％）は、単年度収支が１００％を超え、一定程度の健全性を確保している。
③流動比率は、前年度より増加しているものの、類似団体平均値を下回っている。今後も、「１年以内で現金か出来る資産が１年以内に支払う負債を賄えていない」状況を改善するため、支払い能力を高めるための経営改善を図る必要がある。　　　　　　　　　　　　　　　⑤使用料で回収すべき経費を賄えているかを示す経費回収率は約５３％であり、１００％以上であることが必要であることをふまえると、汚水処理費のさらなる削減などが必要である。
⑥汚水処理原価は、類似団体平均値を下回っており、効率的な汚水処理が実施されていると考える。ただ今後も現状分析を行い、維持管理費の削減等に努める予定である。　　　　　　　　　　　　　　　　　　　　　　　⑧水洗化率は、ほぼ横ばいで、類似団体平均値を下回っているため、引き続き水洗化率を向上させる取組が必要である。</t>
    <rPh sb="75" eb="78">
      <t>ゼンネンド</t>
    </rPh>
    <rPh sb="80" eb="82">
      <t>ゾウカ</t>
    </rPh>
    <rPh sb="94" eb="97">
      <t>ヘイキンチ</t>
    </rPh>
    <rPh sb="98" eb="100">
      <t>シタマワ</t>
    </rPh>
    <rPh sb="105" eb="107">
      <t>コンゴ</t>
    </rPh>
    <rPh sb="289" eb="291">
      <t>ヘイキン</t>
    </rPh>
    <rPh sb="291" eb="292">
      <t>チ</t>
    </rPh>
    <rPh sb="293" eb="295">
      <t>シタマワ</t>
    </rPh>
    <rPh sb="300" eb="302">
      <t>コウリツ</t>
    </rPh>
    <rPh sb="302" eb="303">
      <t>テキ</t>
    </rPh>
    <rPh sb="304" eb="306">
      <t>オスイ</t>
    </rPh>
    <rPh sb="306" eb="308">
      <t>ショリ</t>
    </rPh>
    <rPh sb="309" eb="311">
      <t>ジッシ</t>
    </rPh>
    <rPh sb="317" eb="318">
      <t>カンガ</t>
    </rPh>
    <rPh sb="323" eb="325">
      <t>コンゴ</t>
    </rPh>
    <rPh sb="326" eb="328">
      <t>ゲンジョウ</t>
    </rPh>
    <rPh sb="328" eb="330">
      <t>ブンセキ</t>
    </rPh>
    <rPh sb="331" eb="332">
      <t>オコナ</t>
    </rPh>
    <rPh sb="344" eb="345">
      <t>ツト</t>
    </rPh>
    <rPh sb="347" eb="349">
      <t>ヨテイ</t>
    </rPh>
    <rPh sb="377" eb="380">
      <t>スイセンカ</t>
    </rPh>
    <rPh sb="380" eb="381">
      <t>リツ</t>
    </rPh>
    <rPh sb="385" eb="386">
      <t>ヨコ</t>
    </rPh>
    <rPh sb="390" eb="392">
      <t>ルイジ</t>
    </rPh>
    <rPh sb="392" eb="394">
      <t>ダンタイ</t>
    </rPh>
    <rPh sb="394" eb="397">
      <t>ヘイキンチ</t>
    </rPh>
    <rPh sb="398" eb="400">
      <t>シタマワ</t>
    </rPh>
    <rPh sb="407" eb="408">
      <t>ヒ</t>
    </rPh>
    <rPh sb="409" eb="410">
      <t>ツヅ</t>
    </rPh>
    <rPh sb="411" eb="413">
      <t>スイセン</t>
    </rPh>
    <rPh sb="413" eb="414">
      <t>カ</t>
    </rPh>
    <rPh sb="414" eb="415">
      <t>リツ</t>
    </rPh>
    <rPh sb="416" eb="418">
      <t>コウジョウ</t>
    </rPh>
    <rPh sb="421" eb="423">
      <t>トリクミ</t>
    </rPh>
    <rPh sb="424" eb="426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</si>
</sst>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5.e-002</c:v>
                </c:pt>
                <c:pt idx="4">
                  <c:v>3.e-002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37.78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59.26</c:v>
                </c:pt>
                <c:pt idx="3">
                  <c:v>59.74</c:v>
                </c:pt>
                <c:pt idx="4">
                  <c:v>59.48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146.38999999999999</c:v>
                </c:pt>
                <c:pt idx="3">
                  <c:v>150.35</c:v>
                </c:pt>
                <c:pt idx="4">
                  <c:v>136.31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4.25</c:v>
                </c:pt>
                <c:pt idx="3">
                  <c:v>8.49</c:v>
                </c:pt>
                <c:pt idx="4">
                  <c:v>12.51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17.649999999999999</c:v>
                </c:pt>
                <c:pt idx="3">
                  <c:v>25.18</c:v>
                </c:pt>
                <c:pt idx="4">
                  <c:v>34.67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5783.75</c:v>
                </c:pt>
                <c:pt idx="4">
                  <c:v>5870.16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50.43</c:v>
                </c:pt>
                <c:pt idx="3">
                  <c:v>49.4</c:v>
                </c:pt>
                <c:pt idx="4">
                  <c:v>52.89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275.47000000000003</c:v>
                </c:pt>
                <c:pt idx="3">
                  <c:v>279.74</c:v>
                </c:pt>
                <c:pt idx="4">
                  <c:v>260.73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【103.61】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【133.62】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【36.94】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【809.19】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【87.30】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【273.68】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N16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福島県　相馬市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2</v>
      </c>
      <c r="C7" s="5"/>
      <c r="D7" s="5"/>
      <c r="E7" s="5"/>
      <c r="F7" s="5"/>
      <c r="G7" s="5"/>
      <c r="H7" s="5"/>
      <c r="I7" s="5" t="s">
        <v>11</v>
      </c>
      <c r="J7" s="5"/>
      <c r="K7" s="5"/>
      <c r="L7" s="5"/>
      <c r="M7" s="5"/>
      <c r="N7" s="5"/>
      <c r="O7" s="5"/>
      <c r="P7" s="5" t="s">
        <v>3</v>
      </c>
      <c r="Q7" s="5"/>
      <c r="R7" s="5"/>
      <c r="S7" s="5"/>
      <c r="T7" s="5"/>
      <c r="U7" s="5"/>
      <c r="V7" s="5"/>
      <c r="W7" s="5" t="s">
        <v>13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</v>
      </c>
      <c r="AM7" s="5"/>
      <c r="AN7" s="5"/>
      <c r="AO7" s="5"/>
      <c r="AP7" s="5"/>
      <c r="AQ7" s="5"/>
      <c r="AR7" s="5"/>
      <c r="AS7" s="5"/>
      <c r="AT7" s="5" t="s">
        <v>8</v>
      </c>
      <c r="AU7" s="5"/>
      <c r="AV7" s="5"/>
      <c r="AW7" s="5"/>
      <c r="AX7" s="5"/>
      <c r="AY7" s="5"/>
      <c r="AZ7" s="5"/>
      <c r="BA7" s="5"/>
      <c r="BB7" s="5" t="s">
        <v>15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17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33355</v>
      </c>
      <c r="AM8" s="21"/>
      <c r="AN8" s="21"/>
      <c r="AO8" s="21"/>
      <c r="AP8" s="21"/>
      <c r="AQ8" s="21"/>
      <c r="AR8" s="21"/>
      <c r="AS8" s="21"/>
      <c r="AT8" s="7">
        <f>データ!T6</f>
        <v>197.79</v>
      </c>
      <c r="AU8" s="7"/>
      <c r="AV8" s="7"/>
      <c r="AW8" s="7"/>
      <c r="AX8" s="7"/>
      <c r="AY8" s="7"/>
      <c r="AZ8" s="7"/>
      <c r="BA8" s="7"/>
      <c r="BB8" s="7">
        <f>データ!U6</f>
        <v>168.64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12</v>
      </c>
      <c r="BM8" s="37"/>
      <c r="BN8" s="44" t="s">
        <v>19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21</v>
      </c>
      <c r="C9" s="5"/>
      <c r="D9" s="5"/>
      <c r="E9" s="5"/>
      <c r="F9" s="5"/>
      <c r="G9" s="5"/>
      <c r="H9" s="5"/>
      <c r="I9" s="5" t="s">
        <v>23</v>
      </c>
      <c r="J9" s="5"/>
      <c r="K9" s="5"/>
      <c r="L9" s="5"/>
      <c r="M9" s="5"/>
      <c r="N9" s="5"/>
      <c r="O9" s="5"/>
      <c r="P9" s="5" t="s">
        <v>24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31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34</v>
      </c>
      <c r="BM9" s="38"/>
      <c r="BN9" s="45" t="s">
        <v>35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-0.83</v>
      </c>
      <c r="J10" s="7"/>
      <c r="K10" s="7"/>
      <c r="L10" s="7"/>
      <c r="M10" s="7"/>
      <c r="N10" s="7"/>
      <c r="O10" s="7"/>
      <c r="P10" s="7">
        <f>データ!P6</f>
        <v>0.93</v>
      </c>
      <c r="Q10" s="7"/>
      <c r="R10" s="7"/>
      <c r="S10" s="7"/>
      <c r="T10" s="7"/>
      <c r="U10" s="7"/>
      <c r="V10" s="7"/>
      <c r="W10" s="7">
        <f>データ!Q6</f>
        <v>71.55</v>
      </c>
      <c r="X10" s="7"/>
      <c r="Y10" s="7"/>
      <c r="Z10" s="7"/>
      <c r="AA10" s="7"/>
      <c r="AB10" s="7"/>
      <c r="AC10" s="7"/>
      <c r="AD10" s="21">
        <f>データ!R6</f>
        <v>2860</v>
      </c>
      <c r="AE10" s="21"/>
      <c r="AF10" s="21"/>
      <c r="AG10" s="21"/>
      <c r="AH10" s="21"/>
      <c r="AI10" s="21"/>
      <c r="AJ10" s="21"/>
      <c r="AK10" s="2"/>
      <c r="AL10" s="21">
        <f>データ!V6</f>
        <v>306</v>
      </c>
      <c r="AM10" s="21"/>
      <c r="AN10" s="21"/>
      <c r="AO10" s="21"/>
      <c r="AP10" s="21"/>
      <c r="AQ10" s="21"/>
      <c r="AR10" s="21"/>
      <c r="AS10" s="21"/>
      <c r="AT10" s="7">
        <f>データ!W6</f>
        <v>1.1000000000000001</v>
      </c>
      <c r="AU10" s="7"/>
      <c r="AV10" s="7"/>
      <c r="AW10" s="7"/>
      <c r="AX10" s="7"/>
      <c r="AY10" s="7"/>
      <c r="AZ10" s="7"/>
      <c r="BA10" s="7"/>
      <c r="BB10" s="7">
        <f>データ!X6</f>
        <v>278.18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39"/>
      <c r="BN10" s="46" t="s">
        <v>16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40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9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20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44</v>
      </c>
      <c r="F84" s="12" t="s">
        <v>46</v>
      </c>
      <c r="G84" s="12" t="s">
        <v>47</v>
      </c>
      <c r="H84" s="12" t="s">
        <v>41</v>
      </c>
      <c r="I84" s="12" t="s">
        <v>10</v>
      </c>
      <c r="J84" s="12" t="s">
        <v>48</v>
      </c>
      <c r="K84" s="12" t="s">
        <v>49</v>
      </c>
      <c r="L84" s="12" t="s">
        <v>32</v>
      </c>
      <c r="M84" s="12" t="s">
        <v>36</v>
      </c>
      <c r="N84" s="12" t="s">
        <v>50</v>
      </c>
      <c r="O84" s="12" t="s">
        <v>52</v>
      </c>
    </row>
    <row r="85" spans="1:78" hidden="1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LeMcq65Q8pQSGhjP/B025yV4OPacDuPv1NTzI2ZMFinkEVDG7neWm1a5UWzQlt6Nu6owcatXj64prJs75uihyQ==" saltValue="Z/TMIR0Rz5WnhastJ9Q/EQ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55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18</v>
      </c>
      <c r="B3" s="58" t="s">
        <v>33</v>
      </c>
      <c r="C3" s="58" t="s">
        <v>57</v>
      </c>
      <c r="D3" s="58" t="s">
        <v>58</v>
      </c>
      <c r="E3" s="58" t="s">
        <v>5</v>
      </c>
      <c r="F3" s="58" t="s">
        <v>4</v>
      </c>
      <c r="G3" s="58" t="s">
        <v>25</v>
      </c>
      <c r="H3" s="65" t="s">
        <v>59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7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60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56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63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89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43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89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90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89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90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89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90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89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90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89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90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89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90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89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90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89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90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89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90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89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90</v>
      </c>
    </row>
    <row r="6" spans="1:148" s="55" customFormat="1">
      <c r="A6" s="56" t="s">
        <v>95</v>
      </c>
      <c r="B6" s="61">
        <f t="shared" ref="B6:X6" si="1">B7</f>
        <v>2022</v>
      </c>
      <c r="C6" s="61">
        <f t="shared" si="1"/>
        <v>72095</v>
      </c>
      <c r="D6" s="61">
        <f t="shared" si="1"/>
        <v>46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福島県　相馬市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F2</v>
      </c>
      <c r="M6" s="61" t="str">
        <f t="shared" si="1"/>
        <v>非設置</v>
      </c>
      <c r="N6" s="70" t="str">
        <f t="shared" si="1"/>
        <v>-</v>
      </c>
      <c r="O6" s="70">
        <f t="shared" si="1"/>
        <v>-0.83</v>
      </c>
      <c r="P6" s="70">
        <f t="shared" si="1"/>
        <v>0.93</v>
      </c>
      <c r="Q6" s="70">
        <f t="shared" si="1"/>
        <v>71.55</v>
      </c>
      <c r="R6" s="70">
        <f t="shared" si="1"/>
        <v>2860</v>
      </c>
      <c r="S6" s="70">
        <f t="shared" si="1"/>
        <v>33355</v>
      </c>
      <c r="T6" s="70">
        <f t="shared" si="1"/>
        <v>197.79</v>
      </c>
      <c r="U6" s="70">
        <f t="shared" si="1"/>
        <v>168.64</v>
      </c>
      <c r="V6" s="70">
        <f t="shared" si="1"/>
        <v>306</v>
      </c>
      <c r="W6" s="70">
        <f t="shared" si="1"/>
        <v>1.1000000000000001</v>
      </c>
      <c r="X6" s="70">
        <f t="shared" si="1"/>
        <v>278.18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146.38999999999999</v>
      </c>
      <c r="AB6" s="78">
        <f t="shared" si="2"/>
        <v>150.35</v>
      </c>
      <c r="AC6" s="78">
        <f t="shared" si="2"/>
        <v>136.31</v>
      </c>
      <c r="AD6" s="78" t="str">
        <f t="shared" si="2"/>
        <v>-</v>
      </c>
      <c r="AE6" s="78" t="str">
        <f t="shared" si="2"/>
        <v>-</v>
      </c>
      <c r="AF6" s="78">
        <f t="shared" si="2"/>
        <v>106.37</v>
      </c>
      <c r="AG6" s="78">
        <f t="shared" si="2"/>
        <v>106.07</v>
      </c>
      <c r="AH6" s="78">
        <f t="shared" si="2"/>
        <v>105.5</v>
      </c>
      <c r="AI6" s="70" t="str">
        <f>IF(AI7="","",IF(AI7="-","【-】","【"&amp;SUBSTITUTE(TEXT(AI7,"#,##0.00"),"-","△")&amp;"】"))</f>
        <v>【103.61】</v>
      </c>
      <c r="AJ6" s="78" t="str">
        <f t="shared" ref="AJ6:AS6" si="3">IF(AJ7="",NA(),AJ7)</f>
        <v>-</v>
      </c>
      <c r="AK6" s="78" t="str">
        <f t="shared" si="3"/>
        <v>-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>
        <f t="shared" si="3"/>
        <v>139.02000000000001</v>
      </c>
      <c r="AR6" s="78">
        <f t="shared" si="3"/>
        <v>132.04</v>
      </c>
      <c r="AS6" s="78">
        <f t="shared" si="3"/>
        <v>145.43</v>
      </c>
      <c r="AT6" s="70" t="str">
        <f>IF(AT7="","",IF(AT7="-","【-】","【"&amp;SUBSTITUTE(TEXT(AT7,"#,##0.00"),"-","△")&amp;"】"))</f>
        <v>【133.62】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17.649999999999999</v>
      </c>
      <c r="AX6" s="78">
        <f t="shared" si="4"/>
        <v>25.18</v>
      </c>
      <c r="AY6" s="78">
        <f t="shared" si="4"/>
        <v>34.67</v>
      </c>
      <c r="AZ6" s="78" t="str">
        <f t="shared" si="4"/>
        <v>-</v>
      </c>
      <c r="BA6" s="78" t="str">
        <f t="shared" si="4"/>
        <v>-</v>
      </c>
      <c r="BB6" s="78">
        <f t="shared" si="4"/>
        <v>29.13</v>
      </c>
      <c r="BC6" s="78">
        <f t="shared" si="4"/>
        <v>35.69</v>
      </c>
      <c r="BD6" s="78">
        <f t="shared" si="4"/>
        <v>38.4</v>
      </c>
      <c r="BE6" s="70" t="str">
        <f>IF(BE7="","",IF(BE7="-","【-】","【"&amp;SUBSTITUTE(TEXT(BE7,"#,##0.00"),"-","△")&amp;"】"))</f>
        <v>【36.94】</v>
      </c>
      <c r="BF6" s="78" t="str">
        <f t="shared" ref="BF6:BO6" si="5">IF(BF7="",NA(),BF7)</f>
        <v>-</v>
      </c>
      <c r="BG6" s="78" t="str">
        <f t="shared" si="5"/>
        <v>-</v>
      </c>
      <c r="BH6" s="70">
        <f t="shared" si="5"/>
        <v>0</v>
      </c>
      <c r="BI6" s="78">
        <f t="shared" si="5"/>
        <v>5783.75</v>
      </c>
      <c r="BJ6" s="78">
        <f t="shared" si="5"/>
        <v>5870.16</v>
      </c>
      <c r="BK6" s="78" t="str">
        <f t="shared" si="5"/>
        <v>-</v>
      </c>
      <c r="BL6" s="78" t="str">
        <f t="shared" si="5"/>
        <v>-</v>
      </c>
      <c r="BM6" s="78">
        <f t="shared" si="5"/>
        <v>867.83</v>
      </c>
      <c r="BN6" s="78">
        <f t="shared" si="5"/>
        <v>791.76</v>
      </c>
      <c r="BO6" s="78">
        <f t="shared" si="5"/>
        <v>900.82</v>
      </c>
      <c r="BP6" s="70" t="str">
        <f>IF(BP7="","",IF(BP7="-","【-】","【"&amp;SUBSTITUTE(TEXT(BP7,"#,##0.00"),"-","△")&amp;"】"))</f>
        <v>【809.19】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50.43</v>
      </c>
      <c r="BT6" s="78">
        <f t="shared" si="6"/>
        <v>49.4</v>
      </c>
      <c r="BU6" s="78">
        <f t="shared" si="6"/>
        <v>52.89</v>
      </c>
      <c r="BV6" s="78" t="str">
        <f t="shared" si="6"/>
        <v>-</v>
      </c>
      <c r="BW6" s="78" t="str">
        <f t="shared" si="6"/>
        <v>-</v>
      </c>
      <c r="BX6" s="78">
        <f t="shared" si="6"/>
        <v>57.08</v>
      </c>
      <c r="BY6" s="78">
        <f t="shared" si="6"/>
        <v>56.26</v>
      </c>
      <c r="BZ6" s="78">
        <f t="shared" si="6"/>
        <v>52.94</v>
      </c>
      <c r="CA6" s="70" t="str">
        <f>IF(CA7="","",IF(CA7="-","【-】","【"&amp;SUBSTITUTE(TEXT(CA7,"#,##0.00"),"-","△")&amp;"】"))</f>
        <v>【57.02】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275.47000000000003</v>
      </c>
      <c r="CE6" s="78">
        <f t="shared" si="7"/>
        <v>279.74</v>
      </c>
      <c r="CF6" s="78">
        <f t="shared" si="7"/>
        <v>260.73</v>
      </c>
      <c r="CG6" s="78" t="str">
        <f t="shared" si="7"/>
        <v>-</v>
      </c>
      <c r="CH6" s="78" t="str">
        <f t="shared" si="7"/>
        <v>-</v>
      </c>
      <c r="CI6" s="78">
        <f t="shared" si="7"/>
        <v>274.99</v>
      </c>
      <c r="CJ6" s="78">
        <f t="shared" si="7"/>
        <v>282.08999999999997</v>
      </c>
      <c r="CK6" s="78">
        <f t="shared" si="7"/>
        <v>303.27999999999997</v>
      </c>
      <c r="CL6" s="70" t="str">
        <f>IF(CL7="","",IF(CL7="-","【-】","【"&amp;SUBSTITUTE(TEXT(CL7,"#,##0.00"),"-","△")&amp;"】"))</f>
        <v>【273.68】</v>
      </c>
      <c r="CM6" s="78" t="str">
        <f t="shared" ref="CM6:CV6" si="8">IF(CM7="",NA(),CM7)</f>
        <v>-</v>
      </c>
      <c r="CN6" s="78" t="str">
        <f t="shared" si="8"/>
        <v>-</v>
      </c>
      <c r="CO6" s="78" t="str">
        <f t="shared" si="8"/>
        <v>-</v>
      </c>
      <c r="CP6" s="78" t="str">
        <f t="shared" si="8"/>
        <v>-</v>
      </c>
      <c r="CQ6" s="78">
        <f t="shared" si="8"/>
        <v>37.78</v>
      </c>
      <c r="CR6" s="78" t="str">
        <f t="shared" si="8"/>
        <v>-</v>
      </c>
      <c r="CS6" s="78" t="str">
        <f t="shared" si="8"/>
        <v>-</v>
      </c>
      <c r="CT6" s="78">
        <f t="shared" si="8"/>
        <v>54.83</v>
      </c>
      <c r="CU6" s="78">
        <f t="shared" si="8"/>
        <v>66.53</v>
      </c>
      <c r="CV6" s="78">
        <f t="shared" si="8"/>
        <v>52.35</v>
      </c>
      <c r="CW6" s="70" t="str">
        <f>IF(CW7="","",IF(CW7="-","【-】","【"&amp;SUBSTITUTE(TEXT(CW7,"#,##0.00"),"-","△")&amp;"】"))</f>
        <v>【52.55】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59.26</v>
      </c>
      <c r="DA6" s="78">
        <f t="shared" si="9"/>
        <v>59.74</v>
      </c>
      <c r="DB6" s="78">
        <f t="shared" si="9"/>
        <v>59.48</v>
      </c>
      <c r="DC6" s="78" t="str">
        <f t="shared" si="9"/>
        <v>-</v>
      </c>
      <c r="DD6" s="78" t="str">
        <f t="shared" si="9"/>
        <v>-</v>
      </c>
      <c r="DE6" s="78">
        <f t="shared" si="9"/>
        <v>84.7</v>
      </c>
      <c r="DF6" s="78">
        <f t="shared" si="9"/>
        <v>84.67</v>
      </c>
      <c r="DG6" s="78">
        <f t="shared" si="9"/>
        <v>84.39</v>
      </c>
      <c r="DH6" s="70" t="str">
        <f>IF(DH7="","",IF(DH7="-","【-】","【"&amp;SUBSTITUTE(TEXT(DH7,"#,##0.00"),"-","△")&amp;"】"))</f>
        <v>【87.30】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4.25</v>
      </c>
      <c r="DL6" s="78">
        <f t="shared" si="10"/>
        <v>8.49</v>
      </c>
      <c r="DM6" s="78">
        <f t="shared" si="10"/>
        <v>12.51</v>
      </c>
      <c r="DN6" s="78" t="str">
        <f t="shared" si="10"/>
        <v>-</v>
      </c>
      <c r="DO6" s="78" t="str">
        <f t="shared" si="10"/>
        <v>-</v>
      </c>
      <c r="DP6" s="78">
        <f t="shared" si="10"/>
        <v>20.34</v>
      </c>
      <c r="DQ6" s="78">
        <f t="shared" si="10"/>
        <v>21.85</v>
      </c>
      <c r="DR6" s="78">
        <f t="shared" si="10"/>
        <v>25.19</v>
      </c>
      <c r="DS6" s="70" t="str">
        <f>IF(DS7="","",IF(DS7="-","【-】","【"&amp;SUBSTITUTE(TEXT(DS7,"#,##0.00"),"-","△")&amp;"】"))</f>
        <v>【27.11】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0">
        <f t="shared" si="11"/>
        <v>0</v>
      </c>
      <c r="EB6" s="70">
        <f t="shared" si="11"/>
        <v>0</v>
      </c>
      <c r="EC6" s="70">
        <f t="shared" si="11"/>
        <v>0</v>
      </c>
      <c r="ED6" s="70" t="str">
        <f>IF(ED7="","",IF(ED7="-","【-】","【"&amp;SUBSTITUTE(TEXT(ED7,"#,##0.00"),"-","△")&amp;"】"))</f>
        <v>【0.00】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>
        <f t="shared" si="12"/>
        <v>0.25</v>
      </c>
      <c r="EM6" s="78">
        <f t="shared" si="12"/>
        <v>5.e-002</v>
      </c>
      <c r="EN6" s="78">
        <f t="shared" si="12"/>
        <v>3.e-002</v>
      </c>
      <c r="EO6" s="70" t="str">
        <f>IF(EO7="","",IF(EO7="-","【-】","【"&amp;SUBSTITUTE(TEXT(EO7,"#,##0.00"),"-","△")&amp;"】"))</f>
        <v>【0.02】</v>
      </c>
    </row>
    <row r="7" spans="1:148" s="55" customFormat="1">
      <c r="A7" s="56"/>
      <c r="B7" s="62">
        <v>2022</v>
      </c>
      <c r="C7" s="62">
        <v>72095</v>
      </c>
      <c r="D7" s="62">
        <v>46</v>
      </c>
      <c r="E7" s="62">
        <v>17</v>
      </c>
      <c r="F7" s="62">
        <v>5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102</v>
      </c>
      <c r="O7" s="71">
        <v>-0.83</v>
      </c>
      <c r="P7" s="71">
        <v>0.93</v>
      </c>
      <c r="Q7" s="71">
        <v>71.55</v>
      </c>
      <c r="R7" s="71">
        <v>2860</v>
      </c>
      <c r="S7" s="71">
        <v>33355</v>
      </c>
      <c r="T7" s="71">
        <v>197.79</v>
      </c>
      <c r="U7" s="71">
        <v>168.64</v>
      </c>
      <c r="V7" s="71">
        <v>306</v>
      </c>
      <c r="W7" s="71">
        <v>1.1000000000000001</v>
      </c>
      <c r="X7" s="71">
        <v>278.18</v>
      </c>
      <c r="Y7" s="71" t="s">
        <v>102</v>
      </c>
      <c r="Z7" s="71" t="s">
        <v>102</v>
      </c>
      <c r="AA7" s="71">
        <v>146.38999999999999</v>
      </c>
      <c r="AB7" s="71">
        <v>150.35</v>
      </c>
      <c r="AC7" s="71">
        <v>136.31</v>
      </c>
      <c r="AD7" s="71" t="s">
        <v>102</v>
      </c>
      <c r="AE7" s="71" t="s">
        <v>102</v>
      </c>
      <c r="AF7" s="71">
        <v>106.37</v>
      </c>
      <c r="AG7" s="71">
        <v>106.07</v>
      </c>
      <c r="AH7" s="71">
        <v>105.5</v>
      </c>
      <c r="AI7" s="71">
        <v>103.61</v>
      </c>
      <c r="AJ7" s="71" t="s">
        <v>102</v>
      </c>
      <c r="AK7" s="71" t="s">
        <v>102</v>
      </c>
      <c r="AL7" s="71">
        <v>0</v>
      </c>
      <c r="AM7" s="71">
        <v>0</v>
      </c>
      <c r="AN7" s="71">
        <v>0</v>
      </c>
      <c r="AO7" s="71" t="s">
        <v>102</v>
      </c>
      <c r="AP7" s="71" t="s">
        <v>102</v>
      </c>
      <c r="AQ7" s="71">
        <v>139.02000000000001</v>
      </c>
      <c r="AR7" s="71">
        <v>132.04</v>
      </c>
      <c r="AS7" s="71">
        <v>145.43</v>
      </c>
      <c r="AT7" s="71">
        <v>133.62</v>
      </c>
      <c r="AU7" s="71" t="s">
        <v>102</v>
      </c>
      <c r="AV7" s="71" t="s">
        <v>102</v>
      </c>
      <c r="AW7" s="71">
        <v>17.649999999999999</v>
      </c>
      <c r="AX7" s="71">
        <v>25.18</v>
      </c>
      <c r="AY7" s="71">
        <v>34.67</v>
      </c>
      <c r="AZ7" s="71" t="s">
        <v>102</v>
      </c>
      <c r="BA7" s="71" t="s">
        <v>102</v>
      </c>
      <c r="BB7" s="71">
        <v>29.13</v>
      </c>
      <c r="BC7" s="71">
        <v>35.69</v>
      </c>
      <c r="BD7" s="71">
        <v>38.4</v>
      </c>
      <c r="BE7" s="71">
        <v>36.94</v>
      </c>
      <c r="BF7" s="71" t="s">
        <v>102</v>
      </c>
      <c r="BG7" s="71" t="s">
        <v>102</v>
      </c>
      <c r="BH7" s="71">
        <v>0</v>
      </c>
      <c r="BI7" s="71">
        <v>5783.75</v>
      </c>
      <c r="BJ7" s="71">
        <v>5870.16</v>
      </c>
      <c r="BK7" s="71" t="s">
        <v>102</v>
      </c>
      <c r="BL7" s="71" t="s">
        <v>102</v>
      </c>
      <c r="BM7" s="71">
        <v>867.83</v>
      </c>
      <c r="BN7" s="71">
        <v>791.76</v>
      </c>
      <c r="BO7" s="71">
        <v>900.82</v>
      </c>
      <c r="BP7" s="71">
        <v>809.19</v>
      </c>
      <c r="BQ7" s="71" t="s">
        <v>102</v>
      </c>
      <c r="BR7" s="71" t="s">
        <v>102</v>
      </c>
      <c r="BS7" s="71">
        <v>50.43</v>
      </c>
      <c r="BT7" s="71">
        <v>49.4</v>
      </c>
      <c r="BU7" s="71">
        <v>52.89</v>
      </c>
      <c r="BV7" s="71" t="s">
        <v>102</v>
      </c>
      <c r="BW7" s="71" t="s">
        <v>102</v>
      </c>
      <c r="BX7" s="71">
        <v>57.08</v>
      </c>
      <c r="BY7" s="71">
        <v>56.26</v>
      </c>
      <c r="BZ7" s="71">
        <v>52.94</v>
      </c>
      <c r="CA7" s="71">
        <v>57.02</v>
      </c>
      <c r="CB7" s="71" t="s">
        <v>102</v>
      </c>
      <c r="CC7" s="71" t="s">
        <v>102</v>
      </c>
      <c r="CD7" s="71">
        <v>275.47000000000003</v>
      </c>
      <c r="CE7" s="71">
        <v>279.74</v>
      </c>
      <c r="CF7" s="71">
        <v>260.73</v>
      </c>
      <c r="CG7" s="71" t="s">
        <v>102</v>
      </c>
      <c r="CH7" s="71" t="s">
        <v>102</v>
      </c>
      <c r="CI7" s="71">
        <v>274.99</v>
      </c>
      <c r="CJ7" s="71">
        <v>282.08999999999997</v>
      </c>
      <c r="CK7" s="71">
        <v>303.27999999999997</v>
      </c>
      <c r="CL7" s="71">
        <v>273.68</v>
      </c>
      <c r="CM7" s="71" t="s">
        <v>102</v>
      </c>
      <c r="CN7" s="71" t="s">
        <v>102</v>
      </c>
      <c r="CO7" s="71" t="s">
        <v>102</v>
      </c>
      <c r="CP7" s="71" t="s">
        <v>102</v>
      </c>
      <c r="CQ7" s="71">
        <v>37.78</v>
      </c>
      <c r="CR7" s="71" t="s">
        <v>102</v>
      </c>
      <c r="CS7" s="71" t="s">
        <v>102</v>
      </c>
      <c r="CT7" s="71">
        <v>54.83</v>
      </c>
      <c r="CU7" s="71">
        <v>66.53</v>
      </c>
      <c r="CV7" s="71">
        <v>52.35</v>
      </c>
      <c r="CW7" s="71">
        <v>52.55</v>
      </c>
      <c r="CX7" s="71" t="s">
        <v>102</v>
      </c>
      <c r="CY7" s="71" t="s">
        <v>102</v>
      </c>
      <c r="CZ7" s="71">
        <v>59.26</v>
      </c>
      <c r="DA7" s="71">
        <v>59.74</v>
      </c>
      <c r="DB7" s="71">
        <v>59.48</v>
      </c>
      <c r="DC7" s="71" t="s">
        <v>102</v>
      </c>
      <c r="DD7" s="71" t="s">
        <v>102</v>
      </c>
      <c r="DE7" s="71">
        <v>84.7</v>
      </c>
      <c r="DF7" s="71">
        <v>84.67</v>
      </c>
      <c r="DG7" s="71">
        <v>84.39</v>
      </c>
      <c r="DH7" s="71">
        <v>87.3</v>
      </c>
      <c r="DI7" s="71" t="s">
        <v>102</v>
      </c>
      <c r="DJ7" s="71" t="s">
        <v>102</v>
      </c>
      <c r="DK7" s="71">
        <v>4.25</v>
      </c>
      <c r="DL7" s="71">
        <v>8.49</v>
      </c>
      <c r="DM7" s="71">
        <v>12.51</v>
      </c>
      <c r="DN7" s="71" t="s">
        <v>102</v>
      </c>
      <c r="DO7" s="71" t="s">
        <v>102</v>
      </c>
      <c r="DP7" s="71">
        <v>20.34</v>
      </c>
      <c r="DQ7" s="71">
        <v>21.85</v>
      </c>
      <c r="DR7" s="71">
        <v>25.19</v>
      </c>
      <c r="DS7" s="71">
        <v>27.11</v>
      </c>
      <c r="DT7" s="71" t="s">
        <v>102</v>
      </c>
      <c r="DU7" s="71" t="s">
        <v>102</v>
      </c>
      <c r="DV7" s="71">
        <v>0</v>
      </c>
      <c r="DW7" s="71">
        <v>0</v>
      </c>
      <c r="DX7" s="71">
        <v>0</v>
      </c>
      <c r="DY7" s="71" t="s">
        <v>102</v>
      </c>
      <c r="DZ7" s="71" t="s">
        <v>102</v>
      </c>
      <c r="EA7" s="71">
        <v>0</v>
      </c>
      <c r="EB7" s="71">
        <v>0</v>
      </c>
      <c r="EC7" s="71">
        <v>0</v>
      </c>
      <c r="ED7" s="71">
        <v>0</v>
      </c>
      <c r="EE7" s="71" t="s">
        <v>102</v>
      </c>
      <c r="EF7" s="71" t="s">
        <v>102</v>
      </c>
      <c r="EG7" s="71">
        <v>0</v>
      </c>
      <c r="EH7" s="71">
        <v>0</v>
      </c>
      <c r="EI7" s="71">
        <v>0</v>
      </c>
      <c r="EJ7" s="71" t="s">
        <v>102</v>
      </c>
      <c r="EK7" s="71" t="s">
        <v>102</v>
      </c>
      <c r="EL7" s="71">
        <v>0.25</v>
      </c>
      <c r="EM7" s="71">
        <v>5.e-002</v>
      </c>
      <c r="EN7" s="71">
        <v>3.e-002</v>
      </c>
      <c r="EO7" s="71">
        <v>2.e-002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47484</v>
      </c>
      <c r="C10" s="64">
        <f>DATEVALUE($B7+12-C11&amp;"/1/"&amp;C12)</f>
        <v>47849</v>
      </c>
      <c r="D10" s="64">
        <f>DATEVALUE($B7+12-D11&amp;"/1/"&amp;D12)</f>
        <v>48215</v>
      </c>
      <c r="E10" s="64">
        <f>DATEVALUE($B7+12-E11&amp;"/1/"&amp;E12)</f>
        <v>48582</v>
      </c>
      <c r="F10" s="64">
        <f>DATEVALUE($B7+12-F11&amp;"/1/"&amp;F12)</f>
        <v>48948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2023-12-12T01:00:22Z</dcterms:created>
  <dcterms:modified xsi:type="dcterms:W3CDTF">2024-01-31T01:15:38Z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2024-01-31T01:15:38Z</vt:filetime>
  </property>
</Properties>
</file>