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fumiya\Desktop\060118 公営企業に係る経営比較分析表（令和４年度決算）の分析等について\提出\"/>
    </mc:Choice>
  </mc:AlternateContent>
  <xr:revisionPtr revIDLastSave="0" documentId="13_ncr:1_{524994E9-F133-4FEB-BB0B-FA96F618CCE8}" xr6:coauthVersionLast="43" xr6:coauthVersionMax="43" xr10:uidLastSave="{00000000-0000-0000-0000-000000000000}"/>
  <workbookProtection workbookAlgorithmName="SHA-512" workbookHashValue="Rcyj70gCn4FYKUQkpOeWsYnu2CAezXl3exQkZwEo32kJ3nPnq9RiBDpjgRVG46+IuEK3ucpPa/NIinvEgG7jVg==" workbookSaltValue="aOEWbPMHW6kLjv3m+6D7p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BB10" i="4"/>
  <c r="AT10" i="4"/>
  <c r="AL10" i="4"/>
  <c r="P10" i="4"/>
  <c r="B10" i="4"/>
  <c r="AD8" i="4"/>
  <c r="W8" i="4"/>
  <c r="P8" i="4"/>
  <c r="I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<sst xmlns="http://schemas.openxmlformats.org/spreadsheetml/2006/main" count="233" uniqueCount="119">
  <si>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</si>
  <si>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</si>
  <si>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</si>
  <si>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</si>
  <si>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</si>
  <si>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</si>
  <si>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</si>
  <si>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</si>
  <si>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</si>
  <si>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</si>
  <si>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</si>
  <si>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</si>
  <si>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</si>
  <si>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</si>
  <si>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</si>
  <si>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</si>
  <si>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</si>
  <si>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</si>
  <si>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</si>
  <si>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</si>
  <si>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</si>
  <si>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</si>
  <si>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</si>
  <si>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</si>
  <si>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</si>
  <si>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</si>
  <si>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</si>
  <si>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</si>
  <si>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</si>
  <si>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</si>
  <si>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</si>
  <si>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</si>
  <si>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</si>
  <si>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</si>
  <si>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</si>
  <si>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</si>
  <si>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</si>
  <si>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</si>
  <si>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</si>
  <si>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</si>
  <si>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</si>
  <si>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</si>
  <si>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</si>
  <si>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</si>
  <si>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</si>
  <si>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</si>
  <si>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</si>
  <si>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</si>
  <si>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</si>
  <si>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</si>
  <si>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</si>
  <si>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</si>
  <si>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</si>
  <si>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</si>
  <si>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</si>
  <si>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</si>
  <si>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</si>
  <si>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</si>
  <si>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</si>
  <si>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</si>
  <si>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</si>
  <si>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</si>
  <si>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</si>
  <si>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</si>
  <si>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</si>
  <si>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</si>
  <si>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</si>
  <si>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</si>
  <si>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</si>
  <si>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</si>
  <si>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</si>
  <si>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</si>
  <si>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</si>
  <si>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</si>
  <si>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</si>
  <si>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</si>
  <si>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</si>
  <si>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</si>
  <si>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</si>
  <si>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</si>
  <si>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</si>
  <si>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</si>
  <si>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</si>
  <si>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</si>
  <si>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</si>
  <si>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</si>
  <si>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</si>
  <si>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</si>
  <si>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</si>
  <si>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</si>
  <si>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</si>
  <si>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</si>
  <si>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</si>
  <si>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</si>
  <si>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</si>
  <si>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</si>
  <si>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</si>
  <si>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</si>
  <si>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</si>
  <si>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</si>
  <si>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</si>
  <si>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</si>
  <si>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</si>
  <si>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</si>
  <si>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</si>
  <si>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</si>
  <si>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</si>
  <si>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</si>
  <si>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</si>
  <si>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</si>
  <si>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</si>
  <si>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</si>
  <si>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</si>
  <si>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</si>
  <si>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</si>
  <si>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</si>
  <si>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昭和60年前後に敷設された水道管のため経年劣化が考えられる。配水施設は配水池と減圧井、水源を観察することで老朽を確認することができる。令和2年度には他財源を確保し非常に高額なろ過機のカセットパックの交換を実施し老朽化対策を行った。今後もろ過機の老朽化に伴い部品交換等が必要となってくる。カセットパックの交換と同様に財源を確保し計画的な改築を行い、現在の良好な会計を維持できるよう努める。</t>
    <phoneticPr fontId="4"/>
  </si>
  <si>
    <t xml:space="preserve">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phoneticPr fontId="4"/>
  </si>
  <si>
    <t>　収益的収支比率を見ると、類似団体の平均より上で、かつ100％を超えていることが確認できる。これは、簡易水道がポンプアップを使用しない自然流下のため、施設の維持費が安価となり料金収入で支出をカバーできているためである。料金回収率については令和2年度が平均より下がっているが、大規模な修繕事業が行われたためであり費用の大部分は他財源を活用したため、水道事業の収支としては健全な経営ができていると考えられる。
　給水原価を見ると、類似団体の平均より下で、数倍から10倍程度の差が確認できる。これは、自然流下で配水するため無駄な経費が発生せず、1㎥あたりの費用が安価となるためである。安価ではあるが支出費用が少ないためカバーできている。こちらの面においても健全な経営ができていると判断できる。
　有収率を見ると65％前後であることが確認できる。100％にならない理由として、村内消火栓や、檜枝岐の舞台にある手水舎等の料金徴収を行っていない箇所があるためである。</t>
    <rPh sb="264" eb="266">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</si>
</sst>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24-4F45-80C4-5CBDD620D23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A024-4F45-80C4-5CBDD620D23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36.4</c:v>
                </c:pt>
                <c:pt idx="1">
                  <c:v>33.93</c:v>
                </c:pt>
                <c:pt idx="2">
                  <c:v>28.72</c:v>
                </c:pt>
                <c:pt idx="3">
                  <c:v>30.55</c:v>
                </c:pt>
                <c:pt idx="4">
                  <c:v>32.53</c:v>
                </c:pt>
              </c:numCache>
            </c:numRef>
          </c:val>
          <c:extLst>
            <c:ext xmlns:c16="http://schemas.microsoft.com/office/drawing/2014/chart" uri="{C3380CC4-5D6E-409C-BE32-E72D297353CC}">
              <c16:uniqueId val="{00000000-86AA-42A5-9B1A-CAFC8C59014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6AA-42A5-9B1A-CAFC8C59014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62.34</c:v>
                </c:pt>
                <c:pt idx="1">
                  <c:v>65.650000000000006</c:v>
                </c:pt>
                <c:pt idx="2">
                  <c:v>68.41</c:v>
                </c:pt>
                <c:pt idx="3">
                  <c:v>64.69</c:v>
                </c:pt>
                <c:pt idx="4">
                  <c:v>60.4</c:v>
                </c:pt>
              </c:numCache>
            </c:numRef>
          </c:val>
          <c:extLst>
            <c:ext xmlns:c16="http://schemas.microsoft.com/office/drawing/2014/chart" uri="{C3380CC4-5D6E-409C-BE32-E72D297353CC}">
              <c16:uniqueId val="{00000000-486F-4103-B343-5E62DBEB363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86F-4103-B343-5E62DBEB363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153.47999999999999</c:v>
                </c:pt>
                <c:pt idx="1">
                  <c:v>144.55000000000001</c:v>
                </c:pt>
                <c:pt idx="2">
                  <c:v>112.88</c:v>
                </c:pt>
                <c:pt idx="3">
                  <c:v>158.72999999999999</c:v>
                </c:pt>
                <c:pt idx="4">
                  <c:v>144.68</c:v>
                </c:pt>
              </c:numCache>
            </c:numRef>
          </c:val>
          <c:extLst>
            <c:ext xmlns:c16="http://schemas.microsoft.com/office/drawing/2014/chart" uri="{C3380CC4-5D6E-409C-BE32-E72D297353CC}">
              <c16:uniqueId val="{00000000-A6E2-4252-8CCC-5AD8F255C46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A6E2-4252-8CCC-5AD8F255C46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A-4205-99CD-A697B38625E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A-4205-99CD-A697B38625E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4-4FC1-8E5B-ACE78E34652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4-4FC1-8E5B-ACE78E34652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75-4E87-A3BB-402B79B7210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5-4E87-A3BB-402B79B7210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5-4D63-8E5D-C8E2E26EE2C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5-4D63-8E5D-C8E2E26EE2C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45.82</c:v>
                </c:pt>
                <c:pt idx="1">
                  <c:v>45.94</c:v>
                </c:pt>
                <c:pt idx="2">
                  <c:v>79.16</c:v>
                </c:pt>
                <c:pt idx="3">
                  <c:v>67.12</c:v>
                </c:pt>
                <c:pt idx="4">
                  <c:v>32.67</c:v>
                </c:pt>
              </c:numCache>
            </c:numRef>
          </c:val>
          <c:extLst>
            <c:ext xmlns:c16="http://schemas.microsoft.com/office/drawing/2014/chart" uri="{C3380CC4-5D6E-409C-BE32-E72D297353CC}">
              <c16:uniqueId val="{00000000-7674-4D15-811C-19170ACD8FF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7674-4D15-811C-19170ACD8FF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121.28</c:v>
                </c:pt>
                <c:pt idx="1">
                  <c:v>119.32</c:v>
                </c:pt>
                <c:pt idx="2">
                  <c:v>36.03</c:v>
                </c:pt>
                <c:pt idx="3">
                  <c:v>85.92</c:v>
                </c:pt>
                <c:pt idx="4">
                  <c:v>144.65</c:v>
                </c:pt>
              </c:numCache>
            </c:numRef>
          </c:val>
          <c:extLst>
            <c:ext xmlns:c16="http://schemas.microsoft.com/office/drawing/2014/chart" uri="{C3380CC4-5D6E-409C-BE32-E72D297353CC}">
              <c16:uniqueId val="{00000000-CC07-45FC-866D-2D530B06511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CC07-45FC-866D-2D530B06511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76.19</c:v>
                </c:pt>
                <c:pt idx="1">
                  <c:v>78.48</c:v>
                </c:pt>
                <c:pt idx="2">
                  <c:v>171.45</c:v>
                </c:pt>
                <c:pt idx="3">
                  <c:v>74.95</c:v>
                </c:pt>
                <c:pt idx="4">
                  <c:v>80.510000000000005</c:v>
                </c:pt>
              </c:numCache>
            </c:numRef>
          </c:val>
          <c:extLst>
            <c:ext xmlns:c16="http://schemas.microsoft.com/office/drawing/2014/chart" uri="{C3380CC4-5D6E-409C-BE32-E72D297353CC}">
              <c16:uniqueId val="{00000000-B0A4-4895-B1D0-CAC8A14CF2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B0A4-4895-B1D0-CAC8A14CF2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檜枝岐村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521</v>
      </c>
      <c r="AM8" s="55"/>
      <c r="AN8" s="55"/>
      <c r="AO8" s="55"/>
      <c r="AP8" s="55"/>
      <c r="AQ8" s="55"/>
      <c r="AR8" s="55"/>
      <c r="AS8" s="55"/>
      <c r="AT8" s="45">
        <f>データ!$S$6</f>
        <v>390.46</v>
      </c>
      <c r="AU8" s="45"/>
      <c r="AV8" s="45"/>
      <c r="AW8" s="45"/>
      <c r="AX8" s="45"/>
      <c r="AY8" s="45"/>
      <c r="AZ8" s="45"/>
      <c r="BA8" s="45"/>
      <c r="BB8" s="45">
        <f>データ!$T$6</f>
        <v>1.33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55">
        <f>データ!$Q$6</f>
        <v>1927</v>
      </c>
      <c r="X10" s="55"/>
      <c r="Y10" s="55"/>
      <c r="Z10" s="55"/>
      <c r="AA10" s="55"/>
      <c r="AB10" s="55"/>
      <c r="AC10" s="55"/>
      <c r="AD10" s="2"/>
      <c r="AE10" s="2"/>
      <c r="AF10" s="2"/>
      <c r="AG10" s="2"/>
      <c r="AH10" s="2"/>
      <c r="AI10" s="2"/>
      <c r="AJ10" s="2"/>
      <c r="AK10" s="2"/>
      <c r="AL10" s="55">
        <f>データ!$U$6</f>
        <v>505</v>
      </c>
      <c r="AM10" s="55"/>
      <c r="AN10" s="55"/>
      <c r="AO10" s="55"/>
      <c r="AP10" s="55"/>
      <c r="AQ10" s="55"/>
      <c r="AR10" s="55"/>
      <c r="AS10" s="55"/>
      <c r="AT10" s="45">
        <f>データ!$V$6</f>
        <v>0.7</v>
      </c>
      <c r="AU10" s="45"/>
      <c r="AV10" s="45"/>
      <c r="AW10" s="45"/>
      <c r="AX10" s="45"/>
      <c r="AY10" s="45"/>
      <c r="AZ10" s="45"/>
      <c r="BA10" s="45"/>
      <c r="BB10" s="45">
        <f>データ!$W$6</f>
        <v>721.43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8rLUIYXE3QvgUXxE+NwwzdQtNZsp1zIlktdNIOx2GgmV7lJgUGw4yXFK57A2mSM4zWH90b39UiWxdssHQGRTrg==" saltValue="P0itukG22/Dx/oy8/uIA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73644</v>
      </c>
      <c r="D6" s="20">
        <f t="shared" si="3"/>
        <v>47</v>
      </c>
      <c r="E6" s="20">
        <f t="shared" si="3"/>
        <v>1</v>
      </c>
      <c r="F6" s="20">
        <f t="shared" si="3"/>
        <v>0</v>
      </c>
      <c r="G6" s="20">
        <f t="shared" si="3"/>
        <v>0</v>
      </c>
      <c r="H6" s="20" t="str">
        <f t="shared" si="3"/>
        <v>福島県　檜枝岐村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1927</v>
      </c>
      <c r="R6" s="21">
        <f t="shared" si="3"/>
        <v>521</v>
      </c>
      <c r="S6" s="21">
        <f t="shared" si="3"/>
        <v>390.46</v>
      </c>
      <c r="T6" s="21">
        <f t="shared" si="3"/>
        <v>1.33</v>
      </c>
      <c r="U6" s="21">
        <f t="shared" si="3"/>
        <v>505</v>
      </c>
      <c r="V6" s="21">
        <f t="shared" si="3"/>
        <v>0.7</v>
      </c>
      <c r="W6" s="21">
        <f t="shared" si="3"/>
        <v>721.43</v>
      </c>
      <c r="X6" s="22">
        <f>IF(X7="",NA(),X7)</f>
        <v>153.47999999999999</v>
      </c>
      <c r="Y6" s="22">
        <f t="shared" ref="Y6:AG6" si="4">IF(Y7="",NA(),Y7)</f>
        <v>144.55000000000001</v>
      </c>
      <c r="Z6" s="22">
        <f t="shared" si="4"/>
        <v>112.88</v>
      </c>
      <c r="AA6" s="22">
        <f t="shared" si="4"/>
        <v>158.72999999999999</v>
      </c>
      <c r="AB6" s="22">
        <f t="shared" si="4"/>
        <v>144.68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45.82</v>
      </c>
      <c r="BF6" s="22">
        <f t="shared" ref="BF6:BN6" si="7">IF(BF7="",NA(),BF7)</f>
        <v>45.94</v>
      </c>
      <c r="BG6" s="22">
        <f t="shared" si="7"/>
        <v>79.16</v>
      </c>
      <c r="BH6" s="22">
        <f t="shared" si="7"/>
        <v>67.12</v>
      </c>
      <c r="BI6" s="22">
        <f t="shared" si="7"/>
        <v>32.67</v>
      </c>
      <c r="BJ6" s="22">
        <f t="shared" si="7"/>
        <v>1274.21</v>
      </c>
      <c r="BK6" s="22">
        <f t="shared" si="7"/>
        <v>1183.92</v>
      </c>
      <c r="BL6" s="22">
        <f t="shared" si="7"/>
        <v>1128.72</v>
      </c>
      <c r="BM6" s="22">
        <f t="shared" si="7"/>
        <v>1125.25</v>
      </c>
      <c r="BN6" s="22">
        <f t="shared" si="7"/>
        <v>1157.05</v>
      </c>
      <c r="BO6" s="21" t="str">
        <f>IF(BO7="","",IF(BO7="-","【-】","【"&amp;SUBSTITUTE(TEXT(BO7,"#,##0.00"),"-","△")&amp;"】"))</f>
        <v>【982.48】</v>
      </c>
      <c r="BP6" s="22">
        <f>IF(BP7="",NA(),BP7)</f>
        <v>121.28</v>
      </c>
      <c r="BQ6" s="22">
        <f t="shared" ref="BQ6:BY6" si="8">IF(BQ7="",NA(),BQ7)</f>
        <v>119.32</v>
      </c>
      <c r="BR6" s="22">
        <f t="shared" si="8"/>
        <v>36.03</v>
      </c>
      <c r="BS6" s="22">
        <f t="shared" si="8"/>
        <v>85.92</v>
      </c>
      <c r="BT6" s="22">
        <f t="shared" si="8"/>
        <v>144.65</v>
      </c>
      <c r="BU6" s="22">
        <f t="shared" si="8"/>
        <v>41.25</v>
      </c>
      <c r="BV6" s="22">
        <f t="shared" si="8"/>
        <v>42.5</v>
      </c>
      <c r="BW6" s="22">
        <f t="shared" si="8"/>
        <v>41.84</v>
      </c>
      <c r="BX6" s="22">
        <f t="shared" si="8"/>
        <v>41.44</v>
      </c>
      <c r="BY6" s="22">
        <f t="shared" si="8"/>
        <v>37.65</v>
      </c>
      <c r="BZ6" s="21" t="str">
        <f>IF(BZ7="","",IF(BZ7="-","【-】","【"&amp;SUBSTITUTE(TEXT(BZ7,"#,##0.00"),"-","△")&amp;"】"))</f>
        <v>【50.61】</v>
      </c>
      <c r="CA6" s="22">
        <f>IF(CA7="",NA(),CA7)</f>
        <v>76.19</v>
      </c>
      <c r="CB6" s="22">
        <f t="shared" ref="CB6:CJ6" si="9">IF(CB7="",NA(),CB7)</f>
        <v>78.48</v>
      </c>
      <c r="CC6" s="22">
        <f t="shared" si="9"/>
        <v>171.45</v>
      </c>
      <c r="CD6" s="22">
        <f t="shared" si="9"/>
        <v>74.95</v>
      </c>
      <c r="CE6" s="22">
        <f t="shared" si="9"/>
        <v>80.510000000000005</v>
      </c>
      <c r="CF6" s="22">
        <f t="shared" si="9"/>
        <v>383.25</v>
      </c>
      <c r="CG6" s="22">
        <f t="shared" si="9"/>
        <v>377.72</v>
      </c>
      <c r="CH6" s="22">
        <f t="shared" si="9"/>
        <v>390.47</v>
      </c>
      <c r="CI6" s="22">
        <f t="shared" si="9"/>
        <v>403.61</v>
      </c>
      <c r="CJ6" s="22">
        <f t="shared" si="9"/>
        <v>442.82</v>
      </c>
      <c r="CK6" s="21" t="str">
        <f>IF(CK7="","",IF(CK7="-","【-】","【"&amp;SUBSTITUTE(TEXT(CK7,"#,##0.00"),"-","△")&amp;"】"))</f>
        <v>【320.83】</v>
      </c>
      <c r="CL6" s="22">
        <f>IF(CL7="",NA(),CL7)</f>
        <v>36.4</v>
      </c>
      <c r="CM6" s="22">
        <f t="shared" ref="CM6:CU6" si="10">IF(CM7="",NA(),CM7)</f>
        <v>33.93</v>
      </c>
      <c r="CN6" s="22">
        <f t="shared" si="10"/>
        <v>28.72</v>
      </c>
      <c r="CO6" s="22">
        <f t="shared" si="10"/>
        <v>30.55</v>
      </c>
      <c r="CP6" s="22">
        <f t="shared" si="10"/>
        <v>32.53</v>
      </c>
      <c r="CQ6" s="22">
        <f t="shared" si="10"/>
        <v>48.26</v>
      </c>
      <c r="CR6" s="22">
        <f t="shared" si="10"/>
        <v>48.01</v>
      </c>
      <c r="CS6" s="22">
        <f t="shared" si="10"/>
        <v>49.08</v>
      </c>
      <c r="CT6" s="22">
        <f t="shared" si="10"/>
        <v>51.46</v>
      </c>
      <c r="CU6" s="22">
        <f t="shared" si="10"/>
        <v>51.84</v>
      </c>
      <c r="CV6" s="21" t="str">
        <f>IF(CV7="","",IF(CV7="-","【-】","【"&amp;SUBSTITUTE(TEXT(CV7,"#,##0.00"),"-","△")&amp;"】"))</f>
        <v>【56.15】</v>
      </c>
      <c r="CW6" s="22">
        <f>IF(CW7="",NA(),CW7)</f>
        <v>62.34</v>
      </c>
      <c r="CX6" s="22">
        <f t="shared" ref="CX6:DF6" si="11">IF(CX7="",NA(),CX7)</f>
        <v>65.650000000000006</v>
      </c>
      <c r="CY6" s="22">
        <f t="shared" si="11"/>
        <v>68.41</v>
      </c>
      <c r="CZ6" s="22">
        <f t="shared" si="11"/>
        <v>64.69</v>
      </c>
      <c r="DA6" s="22">
        <f t="shared" si="11"/>
        <v>60.4</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73644</v>
      </c>
      <c r="D7" s="24">
        <v>47</v>
      </c>
      <c r="E7" s="24">
        <v>1</v>
      </c>
      <c r="F7" s="24">
        <v>0</v>
      </c>
      <c r="G7" s="24">
        <v>0</v>
      </c>
      <c r="H7" s="24" t="s">
        <v>97</v>
      </c>
      <c r="I7" s="24" t="s">
        <v>98</v>
      </c>
      <c r="J7" s="24" t="s">
        <v>99</v>
      </c>
      <c r="K7" s="24" t="s">
        <v>100</v>
      </c>
      <c r="L7" s="24" t="s">
        <v>101</v>
      </c>
      <c r="M7" s="24" t="s">
        <v>102</v>
      </c>
      <c r="N7" s="25" t="s">
        <v>103</v>
      </c>
      <c r="O7" s="25" t="s">
        <v>104</v>
      </c>
      <c r="P7" s="25">
        <v>100</v>
      </c>
      <c r="Q7" s="25">
        <v>1927</v>
      </c>
      <c r="R7" s="25">
        <v>521</v>
      </c>
      <c r="S7" s="25">
        <v>390.46</v>
      </c>
      <c r="T7" s="25">
        <v>1.33</v>
      </c>
      <c r="U7" s="25">
        <v>505</v>
      </c>
      <c r="V7" s="25">
        <v>0.7</v>
      </c>
      <c r="W7" s="25">
        <v>721.43</v>
      </c>
      <c r="X7" s="25">
        <v>153.47999999999999</v>
      </c>
      <c r="Y7" s="25">
        <v>144.55000000000001</v>
      </c>
      <c r="Z7" s="25">
        <v>112.88</v>
      </c>
      <c r="AA7" s="25">
        <v>158.72999999999999</v>
      </c>
      <c r="AB7" s="25">
        <v>144.68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45.82</v>
      </c>
      <c r="BF7" s="25">
        <v>45.94</v>
      </c>
      <c r="BG7" s="25">
        <v>79.16</v>
      </c>
      <c r="BH7" s="25">
        <v>67.12</v>
      </c>
      <c r="BI7" s="25">
        <v>32.67</v>
      </c>
      <c r="BJ7" s="25">
        <v>1274.21</v>
      </c>
      <c r="BK7" s="25">
        <v>1183.92</v>
      </c>
      <c r="BL7" s="25">
        <v>1128.72</v>
      </c>
      <c r="BM7" s="25">
        <v>1125.25</v>
      </c>
      <c r="BN7" s="25">
        <v>1157.05</v>
      </c>
      <c r="BO7" s="25">
        <v>982.48</v>
      </c>
      <c r="BP7" s="25">
        <v>121.28</v>
      </c>
      <c r="BQ7" s="25">
        <v>119.32</v>
      </c>
      <c r="BR7" s="25">
        <v>36.03</v>
      </c>
      <c r="BS7" s="25">
        <v>85.92</v>
      </c>
      <c r="BT7" s="25">
        <v>144.65</v>
      </c>
      <c r="BU7" s="25">
        <v>41.25</v>
      </c>
      <c r="BV7" s="25">
        <v>42.5</v>
      </c>
      <c r="BW7" s="25">
        <v>41.84</v>
      </c>
      <c r="BX7" s="25">
        <v>41.44</v>
      </c>
      <c r="BY7" s="25">
        <v>37.65</v>
      </c>
      <c r="BZ7" s="25">
        <v>50.61</v>
      </c>
      <c r="CA7" s="25">
        <v>76.19</v>
      </c>
      <c r="CB7" s="25">
        <v>78.48</v>
      </c>
      <c r="CC7" s="25">
        <v>171.45</v>
      </c>
      <c r="CD7" s="25">
        <v>74.95</v>
      </c>
      <c r="CE7" s="25">
        <v>80.510000000000005</v>
      </c>
      <c r="CF7" s="25">
        <v>383.25</v>
      </c>
      <c r="CG7" s="25">
        <v>377.72</v>
      </c>
      <c r="CH7" s="25">
        <v>390.47</v>
      </c>
      <c r="CI7" s="25">
        <v>403.61</v>
      </c>
      <c r="CJ7" s="25">
        <v>442.82</v>
      </c>
      <c r="CK7" s="25">
        <v>320.83</v>
      </c>
      <c r="CL7" s="25">
        <v>36.4</v>
      </c>
      <c r="CM7" s="25">
        <v>33.93</v>
      </c>
      <c r="CN7" s="25">
        <v>28.72</v>
      </c>
      <c r="CO7" s="25">
        <v>30.55</v>
      </c>
      <c r="CP7" s="25">
        <v>32.53</v>
      </c>
      <c r="CQ7" s="25">
        <v>48.26</v>
      </c>
      <c r="CR7" s="25">
        <v>48.01</v>
      </c>
      <c r="CS7" s="25">
        <v>49.08</v>
      </c>
      <c r="CT7" s="25">
        <v>51.46</v>
      </c>
      <c r="CU7" s="25">
        <v>51.84</v>
      </c>
      <c r="CV7" s="25">
        <v>56.15</v>
      </c>
      <c r="CW7" s="25">
        <v>62.34</v>
      </c>
      <c r="CX7" s="25">
        <v>65.650000000000006</v>
      </c>
      <c r="CY7" s="25">
        <v>68.41</v>
      </c>
      <c r="CZ7" s="25">
        <v>64.69</v>
      </c>
      <c r="DA7" s="25">
        <v>60.4</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2023-12-05T01:05:02Z</dcterms:created>
  <dcterms:modified xsi:type="dcterms:W3CDTF">2024-01-23T08:04:52Z</dcterms:modified>
  <cp:category/>
</cp:coreProperties>
</file>