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4_財政年報HP用\03_○第２編\01_市町村分\"/>
    </mc:Choice>
  </mc:AlternateContent>
  <bookViews>
    <workbookView xWindow="1905" yWindow="420" windowWidth="7650" windowHeight="8025"/>
  </bookViews>
  <sheets>
    <sheet name="第２４表" sheetId="1" r:id="rId1"/>
    <sheet name="第２５表" sheetId="6" r:id="rId2"/>
    <sheet name="第２６表" sheetId="4" r:id="rId3"/>
  </sheets>
  <externalReferences>
    <externalReference r:id="rId4"/>
  </externalReferences>
  <definedNames>
    <definedName name="data">[1]過去データ入力用!$A$5:$H$108</definedName>
    <definedName name="_xlnm.Print_Area" localSheetId="0">第２４表!$A$1:$O$76</definedName>
    <definedName name="_xlnm.Print_Area" localSheetId="1">第２５表!$A$1:$U$53</definedName>
    <definedName name="_xlnm.Print_Area" localSheetId="2">第２６表!$A$1:$Q$55</definedName>
    <definedName name="錯誤">#REF!</definedName>
    <definedName name="総括">#REF!</definedName>
  </definedNames>
  <calcPr calcId="162913"/>
</workbook>
</file>

<file path=xl/calcChain.xml><?xml version="1.0" encoding="utf-8"?>
<calcChain xmlns="http://schemas.openxmlformats.org/spreadsheetml/2006/main">
  <c r="C23" i="1" l="1"/>
  <c r="O10" i="1"/>
  <c r="N10" i="1"/>
  <c r="J73" i="1" l="1"/>
  <c r="K73" i="1"/>
  <c r="J25" i="4" l="1"/>
  <c r="M29" i="4"/>
  <c r="L29" i="4"/>
  <c r="K29" i="4"/>
  <c r="J47" i="6" l="1"/>
  <c r="K47" i="6" s="1"/>
  <c r="J6" i="6"/>
  <c r="K6" i="6" s="1"/>
  <c r="J7" i="6"/>
  <c r="K7" i="6" s="1"/>
  <c r="J8" i="6"/>
  <c r="K8" i="6" s="1"/>
  <c r="J13" i="6"/>
  <c r="K13" i="6" s="1"/>
  <c r="J14" i="6"/>
  <c r="K14" i="6" s="1"/>
  <c r="J15" i="6"/>
  <c r="K15" i="6" s="1"/>
  <c r="J16" i="6"/>
  <c r="K16" i="6" s="1"/>
  <c r="J17" i="6"/>
  <c r="K17" i="6" s="1"/>
  <c r="J18" i="6"/>
  <c r="K18" i="6" s="1"/>
  <c r="J19" i="6"/>
  <c r="K19" i="6" s="1"/>
  <c r="J20" i="6"/>
  <c r="K20" i="6" s="1"/>
  <c r="H21" i="6"/>
  <c r="I21" i="6"/>
  <c r="J22" i="6"/>
  <c r="K22" i="6" s="1"/>
  <c r="J23" i="6"/>
  <c r="K23" i="6" s="1"/>
  <c r="J24" i="6"/>
  <c r="K24" i="6" s="1"/>
  <c r="H25" i="6"/>
  <c r="I25" i="6"/>
  <c r="J28" i="6"/>
  <c r="K28" i="6" s="1"/>
  <c r="J29" i="6"/>
  <c r="K29" i="6"/>
  <c r="J30" i="6"/>
  <c r="K30" i="6" s="1"/>
  <c r="J31" i="6"/>
  <c r="K31" i="6" s="1"/>
  <c r="J32" i="6"/>
  <c r="K32" i="6" s="1"/>
  <c r="J33" i="6"/>
  <c r="K33" i="6" s="1"/>
  <c r="J34" i="6"/>
  <c r="K34" i="6" s="1"/>
  <c r="J35" i="6"/>
  <c r="K35" i="6" s="1"/>
  <c r="J36" i="6"/>
  <c r="K36" i="6" s="1"/>
  <c r="J37" i="6"/>
  <c r="K37" i="6" s="1"/>
  <c r="J38" i="6"/>
  <c r="K38" i="6" s="1"/>
  <c r="J39" i="6"/>
  <c r="K39" i="6" s="1"/>
  <c r="J40" i="6"/>
  <c r="K40" i="6" s="1"/>
  <c r="J41" i="6"/>
  <c r="K41" i="6"/>
  <c r="J42" i="6"/>
  <c r="K42" i="6" s="1"/>
  <c r="J43" i="6"/>
  <c r="K43" i="6" s="1"/>
  <c r="H44" i="6"/>
  <c r="I44" i="6"/>
  <c r="E72" i="1"/>
  <c r="H72" i="1"/>
  <c r="N72" i="1"/>
  <c r="C73" i="1"/>
  <c r="D73" i="1"/>
  <c r="E66" i="1"/>
  <c r="J66" i="1" s="1"/>
  <c r="H66" i="1"/>
  <c r="C68" i="1"/>
  <c r="J25" i="6" l="1"/>
  <c r="K25" i="6" s="1"/>
  <c r="J21" i="6"/>
  <c r="K21" i="6" s="1"/>
  <c r="J44" i="6"/>
  <c r="K44" i="6" s="1"/>
  <c r="I66" i="1"/>
  <c r="K66" i="1" s="1"/>
  <c r="I72" i="1"/>
  <c r="N66" i="1" l="1"/>
  <c r="O66" i="1" s="1"/>
  <c r="L20" i="4"/>
  <c r="O20" i="4" s="1"/>
  <c r="J18" i="4"/>
  <c r="L25" i="4"/>
  <c r="K25" i="4"/>
  <c r="G25" i="4"/>
  <c r="E10" i="4"/>
  <c r="E12" i="4" s="1"/>
  <c r="F10" i="4"/>
  <c r="F12" i="4" s="1"/>
  <c r="J46" i="6"/>
  <c r="K46" i="6" s="1"/>
  <c r="M25" i="4" l="1"/>
  <c r="D68" i="1"/>
  <c r="J5" i="4" l="1"/>
  <c r="J6" i="4"/>
  <c r="J7" i="4"/>
  <c r="J8" i="4"/>
  <c r="J9" i="4"/>
  <c r="H10" i="4"/>
  <c r="I10" i="4"/>
  <c r="E39" i="4"/>
  <c r="L31" i="4"/>
  <c r="O31" i="4" s="1"/>
  <c r="K31" i="4"/>
  <c r="N31" i="4" s="1"/>
  <c r="J31" i="4"/>
  <c r="G31" i="4"/>
  <c r="L37" i="4"/>
  <c r="K37" i="4"/>
  <c r="J37" i="4"/>
  <c r="G37" i="4"/>
  <c r="L18" i="4"/>
  <c r="O18" i="4" s="1"/>
  <c r="K18" i="4"/>
  <c r="N18" i="4" s="1"/>
  <c r="G18" i="4"/>
  <c r="S32" i="6"/>
  <c r="J45" i="6"/>
  <c r="J10" i="4" l="1"/>
  <c r="M18" i="4"/>
  <c r="P18" i="4" s="1"/>
  <c r="M31" i="4"/>
  <c r="P31" i="4" s="1"/>
  <c r="M37" i="4"/>
  <c r="G47" i="4" l="1"/>
  <c r="G5" i="4"/>
  <c r="K5" i="4"/>
  <c r="N5" i="4" s="1"/>
  <c r="L5" i="4"/>
  <c r="O5" i="4" s="1"/>
  <c r="G6" i="4"/>
  <c r="K6" i="4"/>
  <c r="N6" i="4" s="1"/>
  <c r="L6" i="4"/>
  <c r="G7" i="4"/>
  <c r="K7" i="4"/>
  <c r="N7" i="4" s="1"/>
  <c r="L7" i="4"/>
  <c r="O7" i="4" s="1"/>
  <c r="G8" i="4"/>
  <c r="K8" i="4"/>
  <c r="N8" i="4" s="1"/>
  <c r="L8" i="4"/>
  <c r="G9" i="4"/>
  <c r="K9" i="4"/>
  <c r="L9" i="4"/>
  <c r="L10" i="4"/>
  <c r="O10" i="4" s="1"/>
  <c r="H12" i="4"/>
  <c r="I12" i="4"/>
  <c r="G11" i="4"/>
  <c r="J11" i="4"/>
  <c r="K11" i="4"/>
  <c r="N11" i="4" s="1"/>
  <c r="L11" i="4"/>
  <c r="M11" i="4" s="1"/>
  <c r="G13" i="4"/>
  <c r="J13" i="4"/>
  <c r="K13" i="4"/>
  <c r="N13" i="4" s="1"/>
  <c r="L13" i="4"/>
  <c r="O13" i="4" s="1"/>
  <c r="G14" i="4"/>
  <c r="J14" i="4"/>
  <c r="K14" i="4"/>
  <c r="N14" i="4" s="1"/>
  <c r="L14" i="4"/>
  <c r="O14" i="4" s="1"/>
  <c r="G15" i="4"/>
  <c r="J15" i="4"/>
  <c r="K15" i="4"/>
  <c r="N15" i="4" s="1"/>
  <c r="L15" i="4"/>
  <c r="O15" i="4" s="1"/>
  <c r="E16" i="4"/>
  <c r="F16" i="4"/>
  <c r="H16" i="4"/>
  <c r="I16" i="4"/>
  <c r="G17" i="4"/>
  <c r="J17" i="4"/>
  <c r="K17" i="4"/>
  <c r="N17" i="4" s="1"/>
  <c r="L17" i="4"/>
  <c r="O17" i="4" s="1"/>
  <c r="G19" i="4"/>
  <c r="J19" i="4"/>
  <c r="K19" i="4"/>
  <c r="L19" i="4"/>
  <c r="O19" i="4" s="1"/>
  <c r="G20" i="4"/>
  <c r="J20" i="4"/>
  <c r="K20" i="4"/>
  <c r="G21" i="4"/>
  <c r="J21" i="4"/>
  <c r="K21" i="4"/>
  <c r="N21" i="4" s="1"/>
  <c r="L21" i="4"/>
  <c r="G22" i="4"/>
  <c r="J22" i="4"/>
  <c r="K22" i="4"/>
  <c r="N22" i="4" s="1"/>
  <c r="L22" i="4"/>
  <c r="O22" i="4" s="1"/>
  <c r="G23" i="4"/>
  <c r="J23" i="4"/>
  <c r="K23" i="4"/>
  <c r="N23" i="4" s="1"/>
  <c r="L23" i="4"/>
  <c r="G24" i="4"/>
  <c r="J24" i="4"/>
  <c r="K24" i="4"/>
  <c r="N24" i="4" s="1"/>
  <c r="L24" i="4"/>
  <c r="O24" i="4" s="1"/>
  <c r="G26" i="4"/>
  <c r="J26" i="4"/>
  <c r="K26" i="4"/>
  <c r="N26" i="4" s="1"/>
  <c r="L26" i="4"/>
  <c r="O26" i="4" s="1"/>
  <c r="G27" i="4"/>
  <c r="J27" i="4"/>
  <c r="K27" i="4"/>
  <c r="N27" i="4" s="1"/>
  <c r="L27" i="4"/>
  <c r="O27" i="4" s="1"/>
  <c r="G28" i="4"/>
  <c r="J28" i="4"/>
  <c r="K28" i="4"/>
  <c r="N28" i="4" s="1"/>
  <c r="L28" i="4"/>
  <c r="G29" i="4"/>
  <c r="K30" i="4"/>
  <c r="L30" i="4"/>
  <c r="G32" i="4"/>
  <c r="J32" i="4"/>
  <c r="K32" i="4"/>
  <c r="N32" i="4" s="1"/>
  <c r="L32" i="4"/>
  <c r="O32" i="4" s="1"/>
  <c r="G33" i="4"/>
  <c r="J33" i="4"/>
  <c r="K33" i="4"/>
  <c r="L33" i="4"/>
  <c r="O33" i="4" s="1"/>
  <c r="K34" i="4"/>
  <c r="L34" i="4"/>
  <c r="G35" i="4"/>
  <c r="J35" i="4"/>
  <c r="K35" i="4"/>
  <c r="N35" i="4" s="1"/>
  <c r="L35" i="4"/>
  <c r="O35" i="4" s="1"/>
  <c r="G36" i="4"/>
  <c r="J36" i="4"/>
  <c r="K36" i="4"/>
  <c r="N36" i="4" s="1"/>
  <c r="L36" i="4"/>
  <c r="O36" i="4" s="1"/>
  <c r="G38" i="4"/>
  <c r="J38" i="4"/>
  <c r="K38" i="4"/>
  <c r="N38" i="4" s="1"/>
  <c r="L38" i="4"/>
  <c r="O38" i="4" s="1"/>
  <c r="F39" i="4"/>
  <c r="H39" i="4"/>
  <c r="I39" i="4"/>
  <c r="G40" i="4"/>
  <c r="J40" i="4"/>
  <c r="K40" i="4"/>
  <c r="N40" i="4" s="1"/>
  <c r="L40" i="4"/>
  <c r="O40" i="4" s="1"/>
  <c r="G41" i="4"/>
  <c r="J41" i="4"/>
  <c r="K41" i="4"/>
  <c r="L41" i="4"/>
  <c r="O41" i="4" s="1"/>
  <c r="E42" i="4"/>
  <c r="F42" i="4"/>
  <c r="H42" i="4"/>
  <c r="I42" i="4"/>
  <c r="G45" i="4"/>
  <c r="J45" i="4"/>
  <c r="K45" i="4"/>
  <c r="N45" i="4" s="1"/>
  <c r="L45" i="4"/>
  <c r="O45" i="4" s="1"/>
  <c r="J47" i="4"/>
  <c r="K47" i="4"/>
  <c r="N47" i="4" s="1"/>
  <c r="L47" i="4"/>
  <c r="G49" i="4"/>
  <c r="J49" i="4"/>
  <c r="K49" i="4"/>
  <c r="N49" i="4" s="1"/>
  <c r="L49" i="4"/>
  <c r="O49" i="4" s="1"/>
  <c r="G50" i="4"/>
  <c r="J50" i="4"/>
  <c r="K50" i="4"/>
  <c r="L50" i="4"/>
  <c r="O50" i="4" s="1"/>
  <c r="E51" i="4"/>
  <c r="F51" i="4"/>
  <c r="R3" i="6"/>
  <c r="S3" i="6"/>
  <c r="T6" i="6"/>
  <c r="U6" i="6" s="1"/>
  <c r="T7" i="6"/>
  <c r="U7" i="6" s="1"/>
  <c r="T8" i="6"/>
  <c r="U8" i="6" s="1"/>
  <c r="T10" i="6"/>
  <c r="U10" i="6" s="1"/>
  <c r="T12" i="6"/>
  <c r="U12" i="6" s="1"/>
  <c r="T14" i="6"/>
  <c r="U14" i="6" s="1"/>
  <c r="T15" i="6"/>
  <c r="U15" i="6" s="1"/>
  <c r="T16" i="6"/>
  <c r="U16" i="6" s="1"/>
  <c r="T17" i="6"/>
  <c r="U17" i="6" s="1"/>
  <c r="T18" i="6"/>
  <c r="U18" i="6" s="1"/>
  <c r="T20" i="6"/>
  <c r="U20" i="6" s="1"/>
  <c r="T21" i="6"/>
  <c r="U21" i="6" s="1"/>
  <c r="T24" i="6"/>
  <c r="U24" i="6" s="1"/>
  <c r="T25" i="6"/>
  <c r="U25" i="6" s="1"/>
  <c r="R26" i="6"/>
  <c r="R27" i="6" s="1"/>
  <c r="S26" i="6"/>
  <c r="S27" i="6" s="1"/>
  <c r="T28" i="6"/>
  <c r="U28" i="6" s="1"/>
  <c r="T30" i="6"/>
  <c r="U30" i="6" s="1"/>
  <c r="R32" i="6"/>
  <c r="K45" i="6"/>
  <c r="E10" i="1"/>
  <c r="H10" i="1"/>
  <c r="E11" i="1"/>
  <c r="J11" i="1" s="1"/>
  <c r="H11" i="1"/>
  <c r="E12" i="1"/>
  <c r="J12" i="1" s="1"/>
  <c r="H12" i="1"/>
  <c r="E13" i="1"/>
  <c r="J13" i="1" s="1"/>
  <c r="H13" i="1"/>
  <c r="E14" i="1"/>
  <c r="J14" i="1" s="1"/>
  <c r="H14" i="1"/>
  <c r="E15" i="1"/>
  <c r="J15" i="1" s="1"/>
  <c r="H15" i="1"/>
  <c r="E16" i="1"/>
  <c r="J16" i="1" s="1"/>
  <c r="H16" i="1"/>
  <c r="E17" i="1"/>
  <c r="J17" i="1" s="1"/>
  <c r="H17" i="1"/>
  <c r="E18" i="1"/>
  <c r="J18" i="1" s="1"/>
  <c r="H18" i="1"/>
  <c r="E19" i="1"/>
  <c r="J19" i="1" s="1"/>
  <c r="H19" i="1"/>
  <c r="E20" i="1"/>
  <c r="J20" i="1" s="1"/>
  <c r="H20" i="1"/>
  <c r="E21" i="1"/>
  <c r="J21" i="1" s="1"/>
  <c r="H21" i="1"/>
  <c r="E22" i="1"/>
  <c r="J22" i="1" s="1"/>
  <c r="H22" i="1"/>
  <c r="C69" i="1"/>
  <c r="C74" i="1" s="1"/>
  <c r="D23" i="1"/>
  <c r="D69" i="1" s="1"/>
  <c r="F23" i="1"/>
  <c r="G23" i="1"/>
  <c r="M23" i="1"/>
  <c r="E24" i="1"/>
  <c r="J24" i="1" s="1"/>
  <c r="H24" i="1"/>
  <c r="E25" i="1"/>
  <c r="J25" i="1" s="1"/>
  <c r="H25" i="1"/>
  <c r="E26" i="1"/>
  <c r="J26" i="1" s="1"/>
  <c r="H26" i="1"/>
  <c r="E27" i="1"/>
  <c r="J27" i="1" s="1"/>
  <c r="H27" i="1"/>
  <c r="E28" i="1"/>
  <c r="J28" i="1" s="1"/>
  <c r="H28" i="1"/>
  <c r="E29" i="1"/>
  <c r="J29" i="1" s="1"/>
  <c r="H29" i="1"/>
  <c r="E30" i="1"/>
  <c r="J30" i="1" s="1"/>
  <c r="H30" i="1"/>
  <c r="E31" i="1"/>
  <c r="J31" i="1" s="1"/>
  <c r="H31" i="1"/>
  <c r="E32" i="1"/>
  <c r="J32" i="1" s="1"/>
  <c r="H32" i="1"/>
  <c r="E33" i="1"/>
  <c r="J33" i="1" s="1"/>
  <c r="H33" i="1"/>
  <c r="E34" i="1"/>
  <c r="J34" i="1" s="1"/>
  <c r="H34" i="1"/>
  <c r="E35" i="1"/>
  <c r="J35" i="1" s="1"/>
  <c r="H35" i="1"/>
  <c r="E36" i="1"/>
  <c r="J36" i="1" s="1"/>
  <c r="H36" i="1"/>
  <c r="E37" i="1"/>
  <c r="J37" i="1" s="1"/>
  <c r="H37" i="1"/>
  <c r="E38" i="1"/>
  <c r="J38" i="1" s="1"/>
  <c r="H38" i="1"/>
  <c r="E39" i="1"/>
  <c r="J39" i="1" s="1"/>
  <c r="H39" i="1"/>
  <c r="E40" i="1"/>
  <c r="J40" i="1" s="1"/>
  <c r="H40" i="1"/>
  <c r="E41" i="1"/>
  <c r="J41" i="1" s="1"/>
  <c r="H41" i="1"/>
  <c r="E42" i="1"/>
  <c r="J42" i="1" s="1"/>
  <c r="H42" i="1"/>
  <c r="E43" i="1"/>
  <c r="J43" i="1" s="1"/>
  <c r="H43" i="1"/>
  <c r="E44" i="1"/>
  <c r="J44" i="1" s="1"/>
  <c r="H44" i="1"/>
  <c r="E45" i="1"/>
  <c r="J45" i="1" s="1"/>
  <c r="H45" i="1"/>
  <c r="E46" i="1"/>
  <c r="J46" i="1" s="1"/>
  <c r="H46" i="1"/>
  <c r="E47" i="1"/>
  <c r="J47" i="1" s="1"/>
  <c r="H47" i="1"/>
  <c r="E48" i="1"/>
  <c r="J48" i="1" s="1"/>
  <c r="H48" i="1"/>
  <c r="E49" i="1"/>
  <c r="J49" i="1" s="1"/>
  <c r="H49" i="1"/>
  <c r="E50" i="1"/>
  <c r="J50" i="1" s="1"/>
  <c r="H50" i="1"/>
  <c r="E51" i="1"/>
  <c r="J51" i="1" s="1"/>
  <c r="H51" i="1"/>
  <c r="E52" i="1"/>
  <c r="J52" i="1" s="1"/>
  <c r="H52" i="1"/>
  <c r="E53" i="1"/>
  <c r="J53" i="1" s="1"/>
  <c r="H53" i="1"/>
  <c r="E54" i="1"/>
  <c r="J54" i="1" s="1"/>
  <c r="H54" i="1"/>
  <c r="E55" i="1"/>
  <c r="J55" i="1" s="1"/>
  <c r="H55" i="1"/>
  <c r="E56" i="1"/>
  <c r="J56" i="1" s="1"/>
  <c r="H56" i="1"/>
  <c r="E57" i="1"/>
  <c r="J57" i="1" s="1"/>
  <c r="H57" i="1"/>
  <c r="E58" i="1"/>
  <c r="J58" i="1" s="1"/>
  <c r="H58" i="1"/>
  <c r="E59" i="1"/>
  <c r="J59" i="1" s="1"/>
  <c r="H59" i="1"/>
  <c r="E60" i="1"/>
  <c r="J60" i="1" s="1"/>
  <c r="H60" i="1"/>
  <c r="E61" i="1"/>
  <c r="J61" i="1" s="1"/>
  <c r="H61" i="1"/>
  <c r="E62" i="1"/>
  <c r="J62" i="1" s="1"/>
  <c r="H62" i="1"/>
  <c r="E63" i="1"/>
  <c r="J63" i="1" s="1"/>
  <c r="H63" i="1"/>
  <c r="E64" i="1"/>
  <c r="J64" i="1" s="1"/>
  <c r="H64" i="1"/>
  <c r="E65" i="1"/>
  <c r="J65" i="1" s="1"/>
  <c r="H65" i="1"/>
  <c r="E67" i="1"/>
  <c r="J67" i="1" s="1"/>
  <c r="H67" i="1"/>
  <c r="F68" i="1"/>
  <c r="G68" i="1"/>
  <c r="M68" i="1"/>
  <c r="E71" i="1"/>
  <c r="H71" i="1"/>
  <c r="N71" i="1"/>
  <c r="N73" i="1" s="1"/>
  <c r="F73" i="1"/>
  <c r="G73" i="1"/>
  <c r="L73" i="1"/>
  <c r="M73" i="1"/>
  <c r="O73" i="1"/>
  <c r="N50" i="4"/>
  <c r="O28" i="4"/>
  <c r="I71" i="1" l="1"/>
  <c r="J10" i="1"/>
  <c r="I10" i="1"/>
  <c r="G42" i="4"/>
  <c r="M20" i="4"/>
  <c r="P20" i="4" s="1"/>
  <c r="R33" i="6"/>
  <c r="I16" i="1"/>
  <c r="I49" i="1"/>
  <c r="K49" i="1" s="1"/>
  <c r="I44" i="1"/>
  <c r="J68" i="1"/>
  <c r="G16" i="4"/>
  <c r="M33" i="4"/>
  <c r="P33" i="4" s="1"/>
  <c r="M30" i="4"/>
  <c r="L16" i="4"/>
  <c r="O16" i="4" s="1"/>
  <c r="M34" i="4"/>
  <c r="M14" i="4"/>
  <c r="P14" i="4" s="1"/>
  <c r="M49" i="4"/>
  <c r="P49" i="4" s="1"/>
  <c r="M24" i="4"/>
  <c r="P24" i="4" s="1"/>
  <c r="J16" i="4"/>
  <c r="M26" i="4"/>
  <c r="P26" i="4" s="1"/>
  <c r="K42" i="4"/>
  <c r="N42" i="4" s="1"/>
  <c r="M23" i="4"/>
  <c r="P23" i="4" s="1"/>
  <c r="M32" i="4"/>
  <c r="P32" i="4" s="1"/>
  <c r="K16" i="4"/>
  <c r="N16" i="4" s="1"/>
  <c r="P11" i="4"/>
  <c r="M9" i="4"/>
  <c r="M6" i="4"/>
  <c r="P6" i="4" s="1"/>
  <c r="T26" i="6"/>
  <c r="U26" i="6" s="1"/>
  <c r="G69" i="1"/>
  <c r="G74" i="1" s="1"/>
  <c r="I47" i="1"/>
  <c r="I58" i="1"/>
  <c r="K58" i="1" s="1"/>
  <c r="I39" i="1"/>
  <c r="K39" i="1" s="1"/>
  <c r="I31" i="1"/>
  <c r="K31" i="1" s="1"/>
  <c r="M47" i="4"/>
  <c r="P47" i="4" s="1"/>
  <c r="M45" i="4"/>
  <c r="P45" i="4" s="1"/>
  <c r="J42" i="4"/>
  <c r="L42" i="4"/>
  <c r="O42" i="4" s="1"/>
  <c r="M27" i="4"/>
  <c r="P27" i="4" s="1"/>
  <c r="M19" i="4"/>
  <c r="P19" i="4" s="1"/>
  <c r="M38" i="4"/>
  <c r="P38" i="4" s="1"/>
  <c r="M22" i="4"/>
  <c r="P22" i="4" s="1"/>
  <c r="M17" i="4"/>
  <c r="P17" i="4" s="1"/>
  <c r="O23" i="4"/>
  <c r="O6" i="4"/>
  <c r="M5" i="4"/>
  <c r="P5" i="4" s="1"/>
  <c r="M8" i="4"/>
  <c r="P8" i="4" s="1"/>
  <c r="O47" i="4"/>
  <c r="G51" i="4"/>
  <c r="M50" i="4"/>
  <c r="P50" i="4" s="1"/>
  <c r="L51" i="4"/>
  <c r="O51" i="4" s="1"/>
  <c r="M41" i="4"/>
  <c r="P41" i="4" s="1"/>
  <c r="M35" i="4"/>
  <c r="P35" i="4" s="1"/>
  <c r="M36" i="4"/>
  <c r="P36" i="4" s="1"/>
  <c r="M21" i="4"/>
  <c r="P21" i="4" s="1"/>
  <c r="L39" i="4"/>
  <c r="O39" i="4" s="1"/>
  <c r="J39" i="4"/>
  <c r="F44" i="4"/>
  <c r="F46" i="4" s="1"/>
  <c r="F48" i="4" s="1"/>
  <c r="F53" i="4" s="1"/>
  <c r="G39" i="4"/>
  <c r="M15" i="4"/>
  <c r="P15" i="4" s="1"/>
  <c r="O11" i="4"/>
  <c r="E44" i="4"/>
  <c r="G12" i="4"/>
  <c r="G10" i="4"/>
  <c r="O8" i="4"/>
  <c r="M7" i="4"/>
  <c r="P7" i="4" s="1"/>
  <c r="L12" i="4"/>
  <c r="O12" i="4" s="1"/>
  <c r="I44" i="4"/>
  <c r="I46" i="4" s="1"/>
  <c r="H44" i="4"/>
  <c r="K12" i="4"/>
  <c r="J12" i="4"/>
  <c r="J51" i="4"/>
  <c r="M28" i="4"/>
  <c r="P28" i="4" s="1"/>
  <c r="N41" i="4"/>
  <c r="K39" i="4"/>
  <c r="N20" i="4"/>
  <c r="N19" i="4"/>
  <c r="M13" i="4"/>
  <c r="K51" i="4"/>
  <c r="K10" i="4"/>
  <c r="M40" i="4"/>
  <c r="P40" i="4" s="1"/>
  <c r="N33" i="4"/>
  <c r="T32" i="6"/>
  <c r="U32" i="6" s="1"/>
  <c r="M69" i="1"/>
  <c r="I51" i="1"/>
  <c r="I21" i="1"/>
  <c r="N21" i="1" s="1"/>
  <c r="O21" i="1" s="1"/>
  <c r="E73" i="1"/>
  <c r="F69" i="1"/>
  <c r="F74" i="1" s="1"/>
  <c r="I13" i="1"/>
  <c r="I24" i="1"/>
  <c r="I12" i="1"/>
  <c r="N12" i="1" s="1"/>
  <c r="I59" i="1"/>
  <c r="K59" i="1" s="1"/>
  <c r="I55" i="1"/>
  <c r="K55" i="1" s="1"/>
  <c r="I32" i="1"/>
  <c r="K32" i="1" s="1"/>
  <c r="H73" i="1"/>
  <c r="I61" i="1"/>
  <c r="K61" i="1" s="1"/>
  <c r="I30" i="1"/>
  <c r="K30" i="1" s="1"/>
  <c r="I40" i="1"/>
  <c r="K40" i="1" s="1"/>
  <c r="I27" i="1"/>
  <c r="K27" i="1" s="1"/>
  <c r="D74" i="1"/>
  <c r="I43" i="1"/>
  <c r="K43" i="1" s="1"/>
  <c r="I26" i="1"/>
  <c r="K26" i="1" s="1"/>
  <c r="I46" i="1"/>
  <c r="K46" i="1" s="1"/>
  <c r="I45" i="1"/>
  <c r="K45" i="1" s="1"/>
  <c r="I28" i="1"/>
  <c r="K28" i="1" s="1"/>
  <c r="I34" i="1"/>
  <c r="K34" i="1" s="1"/>
  <c r="I38" i="1"/>
  <c r="K38" i="1" s="1"/>
  <c r="I52" i="1"/>
  <c r="K52" i="1" s="1"/>
  <c r="I57" i="1"/>
  <c r="K57" i="1" s="1"/>
  <c r="I37" i="1"/>
  <c r="K37" i="1" s="1"/>
  <c r="H23" i="1"/>
  <c r="I64" i="1"/>
  <c r="K64" i="1" s="1"/>
  <c r="I63" i="1"/>
  <c r="K63" i="1" s="1"/>
  <c r="I62" i="1"/>
  <c r="K62" i="1" s="1"/>
  <c r="I41" i="1"/>
  <c r="K41" i="1" s="1"/>
  <c r="I25" i="1"/>
  <c r="K25" i="1" s="1"/>
  <c r="I22" i="1"/>
  <c r="I65" i="1"/>
  <c r="K65" i="1" s="1"/>
  <c r="I54" i="1"/>
  <c r="I42" i="1"/>
  <c r="K42" i="1" s="1"/>
  <c r="I15" i="1"/>
  <c r="K15" i="1" s="1"/>
  <c r="I33" i="1"/>
  <c r="K33" i="1" s="1"/>
  <c r="I29" i="1"/>
  <c r="K29" i="1" s="1"/>
  <c r="H68" i="1"/>
  <c r="I53" i="1"/>
  <c r="K53" i="1" s="1"/>
  <c r="I50" i="1"/>
  <c r="K50" i="1" s="1"/>
  <c r="I35" i="1"/>
  <c r="K35" i="1" s="1"/>
  <c r="I67" i="1"/>
  <c r="K67" i="1" s="1"/>
  <c r="I20" i="1"/>
  <c r="K20" i="1" s="1"/>
  <c r="I14" i="1"/>
  <c r="K14" i="1" s="1"/>
  <c r="I18" i="1"/>
  <c r="K18" i="1" s="1"/>
  <c r="E68" i="1"/>
  <c r="I60" i="1"/>
  <c r="K60" i="1" s="1"/>
  <c r="I48" i="1"/>
  <c r="K48" i="1" s="1"/>
  <c r="I56" i="1"/>
  <c r="K56" i="1" s="1"/>
  <c r="I36" i="1"/>
  <c r="K36" i="1" s="1"/>
  <c r="I17" i="1"/>
  <c r="K17" i="1" s="1"/>
  <c r="E23" i="1"/>
  <c r="I11" i="1"/>
  <c r="K11" i="1" s="1"/>
  <c r="I19" i="1"/>
  <c r="K19" i="1" s="1"/>
  <c r="K21" i="1" l="1"/>
  <c r="K12" i="1"/>
  <c r="I23" i="1"/>
  <c r="K24" i="1"/>
  <c r="K22" i="1"/>
  <c r="K10" i="1"/>
  <c r="N13" i="1"/>
  <c r="O13" i="1" s="1"/>
  <c r="K13" i="1"/>
  <c r="N44" i="1"/>
  <c r="O44" i="1" s="1"/>
  <c r="K44" i="1"/>
  <c r="K51" i="1"/>
  <c r="N54" i="1"/>
  <c r="O54" i="1" s="1"/>
  <c r="K54" i="1"/>
  <c r="N16" i="1"/>
  <c r="O16" i="1" s="1"/>
  <c r="K16" i="1"/>
  <c r="K47" i="1"/>
  <c r="T27" i="6"/>
  <c r="U27" i="6" s="1"/>
  <c r="S33" i="6"/>
  <c r="T33" i="6" s="1"/>
  <c r="U33" i="6" s="1"/>
  <c r="N49" i="1"/>
  <c r="O49" i="1" s="1"/>
  <c r="N51" i="1"/>
  <c r="O51" i="1" s="1"/>
  <c r="M42" i="4"/>
  <c r="P42" i="4" s="1"/>
  <c r="N47" i="1"/>
  <c r="O47" i="1" s="1"/>
  <c r="M74" i="1"/>
  <c r="N31" i="1"/>
  <c r="O31" i="1" s="1"/>
  <c r="F52" i="4"/>
  <c r="G44" i="4"/>
  <c r="E46" i="4"/>
  <c r="L44" i="4"/>
  <c r="O44" i="4" s="1"/>
  <c r="H46" i="4"/>
  <c r="J44" i="4"/>
  <c r="I52" i="4"/>
  <c r="I48" i="4"/>
  <c r="I53" i="4" s="1"/>
  <c r="M10" i="4"/>
  <c r="P10" i="4" s="1"/>
  <c r="N10" i="4"/>
  <c r="M51" i="4"/>
  <c r="P51" i="4" s="1"/>
  <c r="N51" i="4"/>
  <c r="K44" i="4"/>
  <c r="M16" i="4"/>
  <c r="P16" i="4" s="1"/>
  <c r="P13" i="4"/>
  <c r="N12" i="4"/>
  <c r="M12" i="4"/>
  <c r="P12" i="4" s="1"/>
  <c r="M39" i="4"/>
  <c r="P39" i="4" s="1"/>
  <c r="N39" i="4"/>
  <c r="L46" i="4"/>
  <c r="O46" i="4" s="1"/>
  <c r="N24" i="1"/>
  <c r="O24" i="1" s="1"/>
  <c r="H69" i="1"/>
  <c r="H74" i="1" s="1"/>
  <c r="N58" i="1"/>
  <c r="O58" i="1" s="1"/>
  <c r="O12" i="1"/>
  <c r="N38" i="1"/>
  <c r="O38" i="1" s="1"/>
  <c r="N26" i="1"/>
  <c r="O26" i="1" s="1"/>
  <c r="N61" i="1"/>
  <c r="O61" i="1" s="1"/>
  <c r="N43" i="1"/>
  <c r="O43" i="1" s="1"/>
  <c r="N35" i="1"/>
  <c r="O35" i="1" s="1"/>
  <c r="N42" i="1"/>
  <c r="O42" i="1" s="1"/>
  <c r="N28" i="1"/>
  <c r="O28" i="1" s="1"/>
  <c r="I73" i="1"/>
  <c r="N17" i="1"/>
  <c r="O17" i="1" s="1"/>
  <c r="N63" i="1"/>
  <c r="O63" i="1" s="1"/>
  <c r="N33" i="1"/>
  <c r="O33" i="1" s="1"/>
  <c r="N65" i="1"/>
  <c r="O65" i="1" s="1"/>
  <c r="N37" i="1"/>
  <c r="O37" i="1" s="1"/>
  <c r="N45" i="1"/>
  <c r="O45" i="1" s="1"/>
  <c r="N39" i="1"/>
  <c r="O39" i="1" s="1"/>
  <c r="N55" i="1"/>
  <c r="O55" i="1" s="1"/>
  <c r="N67" i="1"/>
  <c r="O67" i="1" s="1"/>
  <c r="N64" i="1"/>
  <c r="O64" i="1" s="1"/>
  <c r="N18" i="1"/>
  <c r="O18" i="1" s="1"/>
  <c r="N50" i="1"/>
  <c r="O50" i="1" s="1"/>
  <c r="N22" i="1"/>
  <c r="O22" i="1" s="1"/>
  <c r="N46" i="1"/>
  <c r="O46" i="1" s="1"/>
  <c r="N59" i="1"/>
  <c r="O59" i="1" s="1"/>
  <c r="N41" i="1"/>
  <c r="O41" i="1" s="1"/>
  <c r="N53" i="1"/>
  <c r="O53" i="1" s="1"/>
  <c r="N25" i="1"/>
  <c r="O25" i="1" s="1"/>
  <c r="E69" i="1"/>
  <c r="E74" i="1" s="1"/>
  <c r="I68" i="1"/>
  <c r="J23" i="1"/>
  <c r="K23" i="1" l="1"/>
  <c r="K68" i="1"/>
  <c r="G46" i="4"/>
  <c r="E48" i="4"/>
  <c r="E53" i="4" s="1"/>
  <c r="G53" i="4" s="1"/>
  <c r="L52" i="4"/>
  <c r="O52" i="4" s="1"/>
  <c r="L68" i="1"/>
  <c r="L23" i="1"/>
  <c r="E52" i="4"/>
  <c r="G52" i="4" s="1"/>
  <c r="L53" i="4"/>
  <c r="O53" i="4" s="1"/>
  <c r="H48" i="4"/>
  <c r="H52" i="4"/>
  <c r="J52" i="4" s="1"/>
  <c r="J46" i="4"/>
  <c r="N44" i="4"/>
  <c r="M44" i="4"/>
  <c r="P44" i="4" s="1"/>
  <c r="K46" i="4"/>
  <c r="L48" i="4"/>
  <c r="O48" i="4" s="1"/>
  <c r="I69" i="1"/>
  <c r="I74" i="1" s="1"/>
  <c r="N15" i="1"/>
  <c r="O15" i="1" s="1"/>
  <c r="N62" i="1"/>
  <c r="O62" i="1" s="1"/>
  <c r="N11" i="1"/>
  <c r="O11" i="1" s="1"/>
  <c r="N60" i="1"/>
  <c r="O60" i="1" s="1"/>
  <c r="N56" i="1"/>
  <c r="O56" i="1" s="1"/>
  <c r="N52" i="1"/>
  <c r="O52" i="1" s="1"/>
  <c r="N34" i="1"/>
  <c r="O34" i="1" s="1"/>
  <c r="N20" i="1"/>
  <c r="O20" i="1" s="1"/>
  <c r="N19" i="1"/>
  <c r="O19" i="1" s="1"/>
  <c r="N40" i="1"/>
  <c r="O40" i="1" s="1"/>
  <c r="N48" i="1"/>
  <c r="O48" i="1" s="1"/>
  <c r="N32" i="1"/>
  <c r="O32" i="1" s="1"/>
  <c r="N14" i="1"/>
  <c r="O14" i="1" s="1"/>
  <c r="N57" i="1"/>
  <c r="O57" i="1" s="1"/>
  <c r="N29" i="1"/>
  <c r="O29" i="1" s="1"/>
  <c r="N36" i="1"/>
  <c r="O36" i="1" s="1"/>
  <c r="N30" i="1"/>
  <c r="O30" i="1" s="1"/>
  <c r="N27" i="1"/>
  <c r="J69" i="1"/>
  <c r="J74" i="1" s="1"/>
  <c r="K69" i="1" l="1"/>
  <c r="G48" i="4"/>
  <c r="L69" i="1"/>
  <c r="L74" i="1" s="1"/>
  <c r="K52" i="4"/>
  <c r="N52" i="4" s="1"/>
  <c r="J48" i="4"/>
  <c r="H53" i="4"/>
  <c r="J53" i="4" s="1"/>
  <c r="N46" i="4"/>
  <c r="M46" i="4"/>
  <c r="P46" i="4" s="1"/>
  <c r="K48" i="4"/>
  <c r="N23" i="1"/>
  <c r="O27" i="1"/>
  <c r="N68" i="1"/>
  <c r="O68" i="1" s="1"/>
  <c r="K74" i="1" l="1"/>
  <c r="M52" i="4"/>
  <c r="P52" i="4" s="1"/>
  <c r="K53" i="4"/>
  <c r="M53" i="4" s="1"/>
  <c r="P53" i="4" s="1"/>
  <c r="N48" i="4"/>
  <c r="M48" i="4"/>
  <c r="P48" i="4" s="1"/>
  <c r="N69" i="1"/>
  <c r="O23" i="1"/>
  <c r="N53" i="4" l="1"/>
  <c r="N74" i="1"/>
  <c r="O74" i="1" s="1"/>
  <c r="O69" i="1"/>
</calcChain>
</file>

<file path=xl/comments1.xml><?xml version="1.0" encoding="utf-8"?>
<comments xmlns="http://schemas.openxmlformats.org/spreadsheetml/2006/main">
  <authors>
    <author>荒 直樹</author>
  </authors>
  <commentLis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臨財債振替後</t>
        </r>
      </text>
    </comment>
  </commentList>
</comments>
</file>

<file path=xl/comments2.xml><?xml version="1.0" encoding="utf-8"?>
<comments xmlns="http://schemas.openxmlformats.org/spreadsheetml/2006/main">
  <authors>
    <author>install</author>
  </authors>
  <commentList>
    <comment ref="B3" authorId="0" shapeId="0">
      <text>
        <r>
          <rPr>
            <sz val="9"/>
            <color indexed="81"/>
            <rFont val="ＭＳ Ｐゴシック"/>
            <family val="3"/>
            <charset val="128"/>
          </rPr>
          <t>使用したデータは、交付税ラインの電算（LasIsから納品）の最終データの収入カードからデータ抽出。都市分は市分の合計であり、マクロ集計をかけたもの。町村分については、県分から都市分を引いたものとなっている（念のため、数値の確認を行っている）。</t>
        </r>
      </text>
    </comment>
  </commentList>
</comments>
</file>

<file path=xl/sharedStrings.xml><?xml version="1.0" encoding="utf-8"?>
<sst xmlns="http://schemas.openxmlformats.org/spreadsheetml/2006/main" count="334" uniqueCount="269">
  <si>
    <t>市町村名</t>
    <rPh sb="0" eb="3">
      <t>シチョウソン</t>
    </rPh>
    <rPh sb="3" eb="4">
      <t>メイ</t>
    </rPh>
    <phoneticPr fontId="2"/>
  </si>
  <si>
    <t>錯誤額</t>
  </si>
  <si>
    <t>財源不足額</t>
    <rPh sb="0" eb="2">
      <t>ザイゲン</t>
    </rPh>
    <rPh sb="2" eb="5">
      <t>フソクガク</t>
    </rPh>
    <phoneticPr fontId="2"/>
  </si>
  <si>
    <t>調整額</t>
    <rPh sb="0" eb="3">
      <t>チョウセイガク</t>
    </rPh>
    <phoneticPr fontId="2"/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</si>
  <si>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</si>
  <si>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</si>
  <si>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</si>
  <si>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</si>
  <si>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</si>
  <si>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</si>
  <si>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</si>
  <si>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</si>
  <si>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</si>
  <si>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</si>
  <si>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</si>
  <si>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</si>
  <si>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</si>
  <si>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</si>
  <si>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</si>
  <si>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</si>
  <si>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</si>
  <si>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</si>
  <si>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</si>
  <si>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</si>
  <si>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</si>
  <si>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</si>
  <si>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</si>
  <si>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</si>
  <si>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</si>
  <si>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</si>
  <si>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</si>
  <si>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</si>
  <si>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</si>
  <si>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</si>
  <si>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</si>
  <si>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</si>
  <si>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</si>
  <si>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</si>
  <si>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</si>
  <si>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</si>
  <si>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</si>
  <si>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</si>
  <si>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</si>
  <si>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</si>
  <si>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</si>
  <si>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</si>
  <si>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</si>
  <si>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</si>
  <si>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</si>
  <si>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</si>
  <si>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</si>
  <si>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</si>
  <si>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</si>
  <si>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</si>
  <si>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飯舘村</t>
  </si>
  <si>
    <t>財源不足団体</t>
    <rPh sb="0" eb="2">
      <t>ザイゲン</t>
    </rPh>
    <rPh sb="2" eb="4">
      <t>フソク</t>
    </rPh>
    <rPh sb="4" eb="6">
      <t>ダンタイ</t>
    </rPh>
    <phoneticPr fontId="2"/>
  </si>
  <si>
    <t xml:space="preserve"> </t>
  </si>
  <si>
    <t xml:space="preserve"> </t>
    <phoneticPr fontId="2"/>
  </si>
  <si>
    <t>差  引</t>
    <rPh sb="0" eb="1">
      <t>サ</t>
    </rPh>
    <rPh sb="3" eb="4">
      <t>ヒ</t>
    </rPh>
    <phoneticPr fontId="2"/>
  </si>
  <si>
    <t>伸  率</t>
    <rPh sb="0" eb="1">
      <t>ノ</t>
    </rPh>
    <rPh sb="3" eb="4">
      <t>リツ</t>
    </rPh>
    <phoneticPr fontId="2"/>
  </si>
  <si>
    <t xml:space="preserve"> </t>
    <phoneticPr fontId="2"/>
  </si>
  <si>
    <t>　</t>
    <phoneticPr fontId="2"/>
  </si>
  <si>
    <t>Ａ－Ｂ</t>
    <phoneticPr fontId="2"/>
  </si>
  <si>
    <t>Ａ * Ｘ</t>
    <phoneticPr fontId="2"/>
  </si>
  <si>
    <t>％</t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</si>
  <si>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</si>
  <si>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</si>
  <si>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</si>
  <si>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</si>
  <si>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増減額</t>
    <rPh sb="0" eb="2">
      <t>ゾウゲン</t>
    </rPh>
    <rPh sb="2" eb="3">
      <t>ガク</t>
    </rPh>
    <phoneticPr fontId="2"/>
  </si>
  <si>
    <t>小計</t>
    <rPh sb="0" eb="2">
      <t>ショウケイ</t>
    </rPh>
    <phoneticPr fontId="2"/>
  </si>
  <si>
    <t>　</t>
    <phoneticPr fontId="2"/>
  </si>
  <si>
    <t>法人税割</t>
    <rPh sb="0" eb="3">
      <t>ホウジンゼイ</t>
    </rPh>
    <rPh sb="3" eb="4">
      <t>ワ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</si>
  <si>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</si>
  <si>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</si>
  <si>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償却資産</t>
    <rPh sb="0" eb="2">
      <t>ショウキャク</t>
    </rPh>
    <rPh sb="2" eb="4">
      <t>シサン</t>
    </rPh>
    <phoneticPr fontId="2"/>
  </si>
  <si>
    <t>市町村民税</t>
    <rPh sb="0" eb="5">
      <t>シチョウソンミンゼイ</t>
    </rPh>
    <phoneticPr fontId="2"/>
  </si>
  <si>
    <t>固定資産税</t>
    <rPh sb="0" eb="2">
      <t>コテイ</t>
    </rPh>
    <rPh sb="2" eb="5">
      <t>シサンゼイ</t>
    </rPh>
    <phoneticPr fontId="2"/>
  </si>
  <si>
    <t>均等割（個人）</t>
    <rPh sb="0" eb="3">
      <t>キントウワリ</t>
    </rPh>
    <rPh sb="4" eb="6">
      <t>コジン</t>
    </rPh>
    <phoneticPr fontId="2"/>
  </si>
  <si>
    <t>均等割（法人）</t>
    <rPh sb="0" eb="3">
      <t>キントウワリ</t>
    </rPh>
    <rPh sb="4" eb="6">
      <t>ホウジン</t>
    </rPh>
    <phoneticPr fontId="2"/>
  </si>
  <si>
    <t>市町村たばこ税</t>
    <rPh sb="0" eb="3">
      <t>シチョウソン</t>
    </rPh>
    <rPh sb="6" eb="7">
      <t>ゼイ</t>
    </rPh>
    <phoneticPr fontId="2"/>
  </si>
  <si>
    <t>鉱産税</t>
    <rPh sb="0" eb="2">
      <t>コウサン</t>
    </rPh>
    <rPh sb="2" eb="3">
      <t>ゼイ</t>
    </rPh>
    <phoneticPr fontId="2"/>
  </si>
  <si>
    <t>事業所税</t>
    <rPh sb="0" eb="3">
      <t>ジギョウショ</t>
    </rPh>
    <rPh sb="3" eb="4">
      <t>ゼイ</t>
    </rPh>
    <phoneticPr fontId="2"/>
  </si>
  <si>
    <t>利子割交付金</t>
    <rPh sb="0" eb="2">
      <t>リシ</t>
    </rPh>
    <rPh sb="2" eb="3">
      <t>ワ</t>
    </rPh>
    <rPh sb="3" eb="6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</si>
  <si>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</si>
  <si>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ゴルフ場利用税交付金</t>
    <rPh sb="3" eb="4">
      <t>ジョウ</t>
    </rPh>
    <rPh sb="4" eb="6">
      <t>リヨウ</t>
    </rPh>
    <rPh sb="6" eb="7">
      <t>ゼイ</t>
    </rPh>
    <rPh sb="7" eb="10">
      <t>コウフキン</t>
    </rPh>
    <phoneticPr fontId="2"/>
  </si>
  <si>
    <t>自動車取得税交付金</t>
    <rPh sb="0" eb="3">
      <t>ジドウシャ</t>
    </rPh>
    <rPh sb="3" eb="6">
      <t>シュトクゼイ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</si>
  <si>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</si>
  <si>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軽油引取税交付金</t>
    <rPh sb="0" eb="2">
      <t>ケイユ</t>
    </rPh>
    <rPh sb="2" eb="4">
      <t>ヒキトリ</t>
    </rPh>
    <rPh sb="4" eb="5">
      <t>ゼイ</t>
    </rPh>
    <rPh sb="5" eb="8">
      <t>コウフキン</t>
    </rPh>
    <phoneticPr fontId="2"/>
  </si>
  <si>
    <t>特別とん譲与税</t>
    <rPh sb="0" eb="2">
      <t>トクベツ</t>
    </rPh>
    <rPh sb="4" eb="7">
      <t>ジョウヨゼイ</t>
    </rPh>
    <phoneticPr fontId="2"/>
  </si>
  <si>
    <t>石油ガス譲与税</t>
    <rPh sb="0" eb="2">
      <t>セキユ</t>
    </rPh>
    <rPh sb="4" eb="7">
      <t>ジョウヨゼイ</t>
    </rPh>
    <phoneticPr fontId="2"/>
  </si>
  <si>
    <t>自動車重量譲与税</t>
    <rPh sb="0" eb="3">
      <t>ジドウシャ</t>
    </rPh>
    <rPh sb="3" eb="5">
      <t>ジュウリョウ</t>
    </rPh>
    <rPh sb="5" eb="8">
      <t>ジョウヨゼイ</t>
    </rPh>
    <phoneticPr fontId="2"/>
  </si>
  <si>
    <t>航空機燃料譲与税</t>
    <rPh sb="0" eb="3">
      <t>コウクウキ</t>
    </rPh>
    <rPh sb="3" eb="5">
      <t>ネンリョウ</t>
    </rPh>
    <rPh sb="5" eb="8">
      <t>ジョウヨゼイ</t>
    </rPh>
    <phoneticPr fontId="2"/>
  </si>
  <si>
    <t>市町村交付金</t>
    <rPh sb="0" eb="3">
      <t>シチョウソン</t>
    </rPh>
    <rPh sb="3" eb="6">
      <t>コウフキン</t>
    </rPh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</si>
  <si>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</si>
  <si>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計（Ａ）</t>
    <rPh sb="0" eb="1">
      <t>ケイ</t>
    </rPh>
    <phoneticPr fontId="2"/>
  </si>
  <si>
    <t>低工法等による控除額（Ｂ）</t>
    <rPh sb="0" eb="1">
      <t>テイ</t>
    </rPh>
    <rPh sb="1" eb="2">
      <t>コウ</t>
    </rPh>
    <rPh sb="2" eb="3">
      <t>ホウ</t>
    </rPh>
    <rPh sb="3" eb="4">
      <t>トウ</t>
    </rPh>
    <rPh sb="7" eb="10">
      <t>コウジョガク</t>
    </rPh>
    <phoneticPr fontId="2"/>
  </si>
  <si>
    <t>収入錯誤（Ｄ）</t>
    <rPh sb="0" eb="2">
      <t>シュウニュウ</t>
    </rPh>
    <rPh sb="2" eb="4">
      <t>サクゴ</t>
    </rPh>
    <phoneticPr fontId="2"/>
  </si>
  <si>
    <t>基準財政需要額（Ｆ）</t>
    <rPh sb="0" eb="2">
      <t>キジュン</t>
    </rPh>
    <rPh sb="2" eb="4">
      <t>ザイセイ</t>
    </rPh>
    <rPh sb="4" eb="7">
      <t>ジュヨウガク</t>
    </rPh>
    <phoneticPr fontId="2"/>
  </si>
  <si>
    <t>需要錯誤（Ｇ）</t>
    <rPh sb="0" eb="2">
      <t>ジュヨウ</t>
    </rPh>
    <rPh sb="2" eb="4">
      <t>サクゴ</t>
    </rPh>
    <phoneticPr fontId="2"/>
  </si>
  <si>
    <t>都　市</t>
    <rPh sb="0" eb="1">
      <t>ミヤコ</t>
    </rPh>
    <rPh sb="2" eb="3">
      <t>シ</t>
    </rPh>
    <phoneticPr fontId="2"/>
  </si>
  <si>
    <t>町　村</t>
    <rPh sb="0" eb="1">
      <t>マチ</t>
    </rPh>
    <rPh sb="2" eb="3">
      <t>ムラ</t>
    </rPh>
    <phoneticPr fontId="2"/>
  </si>
  <si>
    <t>合　計</t>
    <rPh sb="0" eb="1">
      <t>ゴウ</t>
    </rPh>
    <rPh sb="2" eb="3">
      <t>ケイ</t>
    </rPh>
    <phoneticPr fontId="2"/>
  </si>
  <si>
    <t>増減率</t>
    <rPh sb="0" eb="3">
      <t>ゾウゲンリツ</t>
    </rPh>
    <phoneticPr fontId="2"/>
  </si>
  <si>
    <t>町村計</t>
    <rPh sb="0" eb="2">
      <t>チョウソン</t>
    </rPh>
    <rPh sb="2" eb="3">
      <t>ケイ</t>
    </rPh>
    <phoneticPr fontId="2"/>
  </si>
  <si>
    <t>財源超過団体</t>
    <rPh sb="0" eb="2">
      <t>ザイゲン</t>
    </rPh>
    <rPh sb="2" eb="4">
      <t>チョウカ</t>
    </rPh>
    <rPh sb="4" eb="6">
      <t>ダンタイ</t>
    </rPh>
    <phoneticPr fontId="2"/>
  </si>
  <si>
    <t>計</t>
    <rPh sb="0" eb="1">
      <t>ケイ</t>
    </rPh>
    <phoneticPr fontId="2"/>
  </si>
  <si>
    <t>県　計</t>
    <rPh sb="0" eb="1">
      <t>ケン</t>
    </rPh>
    <rPh sb="2" eb="3">
      <t>ケイ</t>
    </rPh>
    <phoneticPr fontId="2"/>
  </si>
  <si>
    <t>市　計</t>
    <rPh sb="0" eb="1">
      <t>シ</t>
    </rPh>
    <rPh sb="2" eb="3">
      <t>ケイ</t>
    </rPh>
    <phoneticPr fontId="2"/>
  </si>
  <si>
    <t xml:space="preserve"> </t>
    <phoneticPr fontId="2"/>
  </si>
  <si>
    <t>算出額</t>
    <rPh sb="0" eb="2">
      <t>サンシュツ</t>
    </rPh>
    <rPh sb="2" eb="3">
      <t>ガク</t>
    </rPh>
    <phoneticPr fontId="2"/>
  </si>
  <si>
    <t>基準財政収入額</t>
    <rPh sb="0" eb="2">
      <t>キジュン</t>
    </rPh>
    <rPh sb="2" eb="4">
      <t>ザイセイ</t>
    </rPh>
    <rPh sb="4" eb="7">
      <t>シュウニュウガク</t>
    </rPh>
    <phoneticPr fontId="2"/>
  </si>
  <si>
    <t>　税　目</t>
    <rPh sb="1" eb="2">
      <t>ゼイ</t>
    </rPh>
    <rPh sb="3" eb="4">
      <t>メ</t>
    </rPh>
    <phoneticPr fontId="2"/>
  </si>
  <si>
    <t>　　　　　　　　　　区　分</t>
    <rPh sb="10" eb="11">
      <t>ク</t>
    </rPh>
    <rPh sb="12" eb="13">
      <t>ブン</t>
    </rPh>
    <phoneticPr fontId="2"/>
  </si>
  <si>
    <t>計（Ａ）－（Ｂ）　　（Ｃ）</t>
    <rPh sb="0" eb="1">
      <t>ケイ</t>
    </rPh>
    <phoneticPr fontId="2"/>
  </si>
  <si>
    <t>算定</t>
    <rPh sb="0" eb="2">
      <t>サンテイ</t>
    </rPh>
    <phoneticPr fontId="2"/>
  </si>
  <si>
    <t>交付基準額（錯誤除く）（Ｆ）－（Ｃ）</t>
    <rPh sb="0" eb="2">
      <t>コウフ</t>
    </rPh>
    <rPh sb="2" eb="4">
      <t>キジュン</t>
    </rPh>
    <rPh sb="4" eb="5">
      <t>ガク</t>
    </rPh>
    <rPh sb="6" eb="8">
      <t>サクゴ</t>
    </rPh>
    <rPh sb="8" eb="9">
      <t>ノゾ</t>
    </rPh>
    <phoneticPr fontId="2"/>
  </si>
  <si>
    <t>交付基準額（錯誤含む）（Ｈ）－（Ｅ）</t>
    <rPh sb="0" eb="2">
      <t>コウフ</t>
    </rPh>
    <rPh sb="2" eb="4">
      <t>キジュン</t>
    </rPh>
    <rPh sb="4" eb="5">
      <t>ガク</t>
    </rPh>
    <rPh sb="6" eb="8">
      <t>サクゴ</t>
    </rPh>
    <rPh sb="8" eb="9">
      <t>フク</t>
    </rPh>
    <phoneticPr fontId="2"/>
  </si>
  <si>
    <t>（単位：千円）</t>
    <rPh sb="1" eb="3">
      <t>タンイ</t>
    </rPh>
    <rPh sb="4" eb="6">
      <t>センエン</t>
    </rPh>
    <phoneticPr fontId="2"/>
  </si>
  <si>
    <t>原発施設等立地地域振興債償還費</t>
    <rPh sb="0" eb="2">
      <t>ゲンパツ</t>
    </rPh>
    <rPh sb="2" eb="4">
      <t>シセツ</t>
    </rPh>
    <rPh sb="4" eb="5">
      <t>トウ</t>
    </rPh>
    <rPh sb="5" eb="7">
      <t>リッチ</t>
    </rPh>
    <rPh sb="7" eb="9">
      <t>チイキ</t>
    </rPh>
    <rPh sb="9" eb="11">
      <t>シンコウ</t>
    </rPh>
    <rPh sb="11" eb="12">
      <t>サイ</t>
    </rPh>
    <rPh sb="12" eb="15">
      <t>ショウカンヒ</t>
    </rPh>
    <phoneticPr fontId="2"/>
  </si>
  <si>
    <t>田村市</t>
    <rPh sb="0" eb="2">
      <t>タムラ</t>
    </rPh>
    <rPh sb="2" eb="3">
      <t>シ</t>
    </rPh>
    <phoneticPr fontId="2"/>
  </si>
  <si>
    <t>小　計</t>
    <rPh sb="0" eb="1">
      <t>ショウ</t>
    </rPh>
    <rPh sb="2" eb="3">
      <t>ケイ</t>
    </rPh>
    <phoneticPr fontId="2"/>
  </si>
  <si>
    <t>配当割交付金</t>
    <rPh sb="0" eb="2">
      <t>ハイトウ</t>
    </rPh>
    <rPh sb="2" eb="3">
      <t>ワ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</si>
  <si>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8">
      <t>ショトクワリ</t>
    </rPh>
    <rPh sb="8" eb="11">
      <t>コウフキン</t>
    </rPh>
    <phoneticPr fontId="2"/>
  </si>
  <si>
    <t>（単位：千円、％）</t>
    <rPh sb="1" eb="3">
      <t>タンイ</t>
    </rPh>
    <rPh sb="4" eb="6">
      <t>センエン</t>
    </rPh>
    <phoneticPr fontId="2"/>
  </si>
  <si>
    <t>南相馬市</t>
    <rPh sb="0" eb="1">
      <t>ミナミ</t>
    </rPh>
    <rPh sb="1" eb="4">
      <t>ソウマシ</t>
    </rPh>
    <phoneticPr fontId="2"/>
  </si>
  <si>
    <t>伊達市</t>
    <rPh sb="0" eb="3">
      <t>ダテシ</t>
    </rPh>
    <phoneticPr fontId="2"/>
  </si>
  <si>
    <t>南会津町</t>
    <rPh sb="0" eb="1">
      <t>ミナミ</t>
    </rPh>
    <rPh sb="1" eb="4">
      <t>アイヅマチ</t>
    </rPh>
    <phoneticPr fontId="2"/>
  </si>
  <si>
    <t>会津美里町</t>
    <rPh sb="0" eb="2">
      <t>アイヅ</t>
    </rPh>
    <rPh sb="2" eb="5">
      <t>ミサトマチ</t>
    </rPh>
    <phoneticPr fontId="2"/>
  </si>
  <si>
    <t>（Ｃ）＋（Ｄ）　　（Ｅ）</t>
    <phoneticPr fontId="2"/>
  </si>
  <si>
    <t>（Ｆ）＋（Ｇ）　　（Ｈ）</t>
    <phoneticPr fontId="2"/>
  </si>
  <si>
    <t>本宮市</t>
    <rPh sb="0" eb="2">
      <t>モトミヤ</t>
    </rPh>
    <rPh sb="2" eb="3">
      <t>シ</t>
    </rPh>
    <phoneticPr fontId="2"/>
  </si>
  <si>
    <t>区分</t>
    <rPh sb="0" eb="2">
      <t>クブン</t>
    </rPh>
    <phoneticPr fontId="2"/>
  </si>
  <si>
    <t>費目</t>
    <rPh sb="0" eb="2">
      <t>ヒモク</t>
    </rPh>
    <phoneticPr fontId="2"/>
  </si>
  <si>
    <t>個別算定経費（従来型・公債費除き）</t>
    <rPh sb="0" eb="2">
      <t>コベツ</t>
    </rPh>
    <rPh sb="2" eb="4">
      <t>サンテイ</t>
    </rPh>
    <rPh sb="4" eb="6">
      <t>ケイヒ</t>
    </rPh>
    <rPh sb="7" eb="10">
      <t>ジュウライガタ</t>
    </rPh>
    <rPh sb="11" eb="14">
      <t>コウサイヒ</t>
    </rPh>
    <rPh sb="14" eb="15">
      <t>ノゾ</t>
    </rPh>
    <phoneticPr fontId="2"/>
  </si>
  <si>
    <t>個別算定経費（公債費）</t>
    <rPh sb="0" eb="2">
      <t>コベツ</t>
    </rPh>
    <rPh sb="2" eb="4">
      <t>サンテイ</t>
    </rPh>
    <rPh sb="4" eb="6">
      <t>ケイヒ</t>
    </rPh>
    <rPh sb="7" eb="10">
      <t>コウサイヒ</t>
    </rPh>
    <phoneticPr fontId="2"/>
  </si>
  <si>
    <t>道路の面積</t>
    <rPh sb="0" eb="2">
      <t>ドウロ</t>
    </rPh>
    <rPh sb="3" eb="5">
      <t>メンセキ</t>
    </rPh>
    <phoneticPr fontId="2"/>
  </si>
  <si>
    <t>道路の延長</t>
    <rPh sb="0" eb="2">
      <t>ドウロ</t>
    </rPh>
    <rPh sb="3" eb="5">
      <t>エンチョウ</t>
    </rPh>
    <phoneticPr fontId="2"/>
  </si>
  <si>
    <t>港湾費</t>
  </si>
  <si>
    <t>係　　留</t>
    <rPh sb="0" eb="1">
      <t>カカリ</t>
    </rPh>
    <rPh sb="3" eb="4">
      <t>ドメ</t>
    </rPh>
    <phoneticPr fontId="2"/>
  </si>
  <si>
    <t>平成11年度以降             同意等債に係るもの</t>
    <rPh sb="21" eb="23">
      <t>ドウイ</t>
    </rPh>
    <rPh sb="23" eb="24">
      <t>トウ</t>
    </rPh>
    <phoneticPr fontId="2"/>
  </si>
  <si>
    <t>外　　郭</t>
    <rPh sb="0" eb="1">
      <t>ソト</t>
    </rPh>
    <rPh sb="3" eb="4">
      <t>クルワ</t>
    </rPh>
    <phoneticPr fontId="2"/>
  </si>
  <si>
    <t>漁　　　港</t>
    <rPh sb="0" eb="1">
      <t>ギョ</t>
    </rPh>
    <rPh sb="4" eb="5">
      <t>コウ</t>
    </rPh>
    <phoneticPr fontId="2"/>
  </si>
  <si>
    <t>小学校費</t>
  </si>
  <si>
    <t>中学校費</t>
    <rPh sb="0" eb="1">
      <t>チュウ</t>
    </rPh>
    <phoneticPr fontId="2"/>
  </si>
  <si>
    <t>生　徒　数</t>
    <rPh sb="0" eb="1">
      <t>ショウ</t>
    </rPh>
    <rPh sb="2" eb="3">
      <t>タダ</t>
    </rPh>
    <rPh sb="4" eb="5">
      <t>カズ</t>
    </rPh>
    <phoneticPr fontId="2"/>
  </si>
  <si>
    <t>臨 時 財 政 対 策 債 償 還 費</t>
    <rPh sb="4" eb="5">
      <t>ザイ</t>
    </rPh>
    <rPh sb="6" eb="7">
      <t>セイ</t>
    </rPh>
    <rPh sb="8" eb="9">
      <t>タイ</t>
    </rPh>
    <rPh sb="10" eb="11">
      <t>サク</t>
    </rPh>
    <rPh sb="12" eb="13">
      <t>サイ</t>
    </rPh>
    <phoneticPr fontId="2"/>
  </si>
  <si>
    <t>地域改善対策特定事業債等償還費</t>
  </si>
  <si>
    <t>地震対策緊急整備事業債償還費</t>
  </si>
  <si>
    <t>個  別  算  定  経  費 　計</t>
    <rPh sb="0" eb="1">
      <t>コ</t>
    </rPh>
    <rPh sb="3" eb="4">
      <t>ベツ</t>
    </rPh>
    <rPh sb="6" eb="7">
      <t>ザン</t>
    </rPh>
    <rPh sb="9" eb="10">
      <t>サダム</t>
    </rPh>
    <rPh sb="12" eb="13">
      <t>キョウ</t>
    </rPh>
    <rPh sb="15" eb="16">
      <t>ヒ</t>
    </rPh>
    <phoneticPr fontId="2"/>
  </si>
  <si>
    <t>包括
算定
経費
(新型)</t>
    <rPh sb="0" eb="2">
      <t>ホウカツ</t>
    </rPh>
    <rPh sb="3" eb="5">
      <t>サンテイ</t>
    </rPh>
    <rPh sb="6" eb="8">
      <t>ケイヒ</t>
    </rPh>
    <rPh sb="10" eb="12">
      <t>シンガタ</t>
    </rPh>
    <phoneticPr fontId="2"/>
  </si>
  <si>
    <t>高齢者保
健福祉費</t>
  </si>
  <si>
    <t>包　括  算  定  経  費 　計</t>
    <rPh sb="0" eb="1">
      <t>ツツミ</t>
    </rPh>
    <rPh sb="2" eb="3">
      <t>クク</t>
    </rPh>
    <phoneticPr fontId="2"/>
  </si>
  <si>
    <t>基　準　財　政　需　要　額</t>
    <rPh sb="0" eb="1">
      <t>モト</t>
    </rPh>
    <rPh sb="2" eb="3">
      <t>ジュン</t>
    </rPh>
    <rPh sb="4" eb="5">
      <t>ザイ</t>
    </rPh>
    <rPh sb="6" eb="7">
      <t>セイ</t>
    </rPh>
    <rPh sb="8" eb="9">
      <t>ジュ</t>
    </rPh>
    <rPh sb="10" eb="11">
      <t>ヨウ</t>
    </rPh>
    <rPh sb="12" eb="13">
      <t>ガク</t>
    </rPh>
    <phoneticPr fontId="2"/>
  </si>
  <si>
    <t>林野水産行政費</t>
    <rPh sb="0" eb="2">
      <t>リンヤ</t>
    </rPh>
    <rPh sb="2" eb="4">
      <t>スイサン</t>
    </rPh>
    <rPh sb="4" eb="7">
      <t>ギョウセイヒ</t>
    </rPh>
    <phoneticPr fontId="2"/>
  </si>
  <si>
    <t>商　工　行　政　費</t>
    <rPh sb="0" eb="1">
      <t>ショウ</t>
    </rPh>
    <rPh sb="2" eb="3">
      <t>コウ</t>
    </rPh>
    <rPh sb="4" eb="5">
      <t>ギョウ</t>
    </rPh>
    <rPh sb="6" eb="7">
      <t>セイ</t>
    </rPh>
    <rPh sb="8" eb="9">
      <t>ヒ</t>
    </rPh>
    <phoneticPr fontId="2"/>
  </si>
  <si>
    <t>戸籍住民        基本台帳費</t>
  </si>
  <si>
    <t>地域振興費</t>
    <rPh sb="0" eb="2">
      <t>チイキ</t>
    </rPh>
    <rPh sb="2" eb="4">
      <t>シンコウ</t>
    </rPh>
    <rPh sb="4" eb="5">
      <t>ヒ</t>
    </rPh>
    <phoneticPr fontId="2"/>
  </si>
  <si>
    <t>所得割（税源移譲相当額除き）</t>
    <rPh sb="0" eb="3">
      <t>ショトクワリ</t>
    </rPh>
    <rPh sb="4" eb="6">
      <t>ゼイゲン</t>
    </rPh>
    <rPh sb="6" eb="8">
      <t>イジョウ</t>
    </rPh>
    <rPh sb="8" eb="11">
      <t>ソウトウガク</t>
    </rPh>
    <rPh sb="11" eb="12">
      <t>ノゾ</t>
    </rPh>
    <phoneticPr fontId="2"/>
  </si>
  <si>
    <t xml:space="preserve">          (税源移譲相当額)</t>
    <rPh sb="11" eb="13">
      <t>ゼイゲン</t>
    </rPh>
    <rPh sb="13" eb="15">
      <t>イジョウ</t>
    </rPh>
    <rPh sb="15" eb="18">
      <t>ソウトウガク</t>
    </rPh>
    <phoneticPr fontId="2"/>
  </si>
  <si>
    <t>特別交付金</t>
    <rPh sb="0" eb="2">
      <t>トクベツ</t>
    </rPh>
    <rPh sb="2" eb="5">
      <t>コウフキン</t>
    </rPh>
    <phoneticPr fontId="2"/>
  </si>
  <si>
    <t>面　　　積</t>
    <rPh sb="0" eb="1">
      <t>メン</t>
    </rPh>
    <rPh sb="4" eb="5">
      <t>セキ</t>
    </rPh>
    <phoneticPr fontId="2"/>
  </si>
  <si>
    <t>第２６表　基準財政収入額及び交付基準額（一本算定）</t>
    <rPh sb="0" eb="1">
      <t>ダイ</t>
    </rPh>
    <rPh sb="3" eb="4">
      <t>ヒョウ</t>
    </rPh>
    <rPh sb="5" eb="7">
      <t>キジュン</t>
    </rPh>
    <rPh sb="7" eb="9">
      <t>ザイセイ</t>
    </rPh>
    <rPh sb="9" eb="12">
      <t>シュウニュウガク</t>
    </rPh>
    <rPh sb="12" eb="13">
      <t>オヨ</t>
    </rPh>
    <rPh sb="14" eb="16">
      <t>コウフ</t>
    </rPh>
    <rPh sb="16" eb="18">
      <t>キジュン</t>
    </rPh>
    <rPh sb="18" eb="19">
      <t>ガク</t>
    </rPh>
    <rPh sb="20" eb="22">
      <t>イッポン</t>
    </rPh>
    <rPh sb="22" eb="24">
      <t>サンテイ</t>
    </rPh>
    <phoneticPr fontId="2"/>
  </si>
  <si>
    <t>　　第２５表　費目別基準財政需要額（一本算定）</t>
    <rPh sb="2" eb="3">
      <t>ダイ</t>
    </rPh>
    <rPh sb="5" eb="6">
      <t>ヒョウ</t>
    </rPh>
    <rPh sb="7" eb="10">
      <t>ヒモクベツ</t>
    </rPh>
    <rPh sb="10" eb="12">
      <t>キジュン</t>
    </rPh>
    <rPh sb="12" eb="14">
      <t>ザイセイ</t>
    </rPh>
    <rPh sb="14" eb="17">
      <t>ジュヨウガク</t>
    </rPh>
    <rPh sb="18" eb="20">
      <t>イッポン</t>
    </rPh>
    <rPh sb="20" eb="22">
      <t>サンテイ</t>
    </rPh>
    <phoneticPr fontId="2"/>
  </si>
  <si>
    <t>小計</t>
    <rPh sb="0" eb="1">
      <t>ショウ</t>
    </rPh>
    <rPh sb="1" eb="2">
      <t>ケイ</t>
    </rPh>
    <phoneticPr fontId="2"/>
  </si>
  <si>
    <t>都市公園の面積</t>
    <rPh sb="0" eb="2">
      <t>トシ</t>
    </rPh>
    <rPh sb="2" eb="4">
      <t>コウエン</t>
    </rPh>
    <rPh sb="5" eb="6">
      <t>メン</t>
    </rPh>
    <rPh sb="6" eb="7">
      <t>セキ</t>
    </rPh>
    <phoneticPr fontId="2"/>
  </si>
  <si>
    <t>幼稚園の幼児数</t>
    <rPh sb="0" eb="3">
      <t>ヨウチエン</t>
    </rPh>
    <phoneticPr fontId="2"/>
  </si>
  <si>
    <t>65歳以上人口</t>
    <rPh sb="5" eb="7">
      <t>ジンコウ</t>
    </rPh>
    <phoneticPr fontId="2"/>
  </si>
  <si>
    <t>75歳以上人口</t>
    <rPh sb="5" eb="7">
      <t>ジンコウ</t>
    </rPh>
    <phoneticPr fontId="2"/>
  </si>
  <si>
    <t>(注）　本表における基準財政需要額は、臨時財政対策債振替前の数値である。</t>
    <rPh sb="1" eb="2">
      <t>チュウ</t>
    </rPh>
    <phoneticPr fontId="2"/>
  </si>
  <si>
    <t>（AーB)</t>
    <phoneticPr fontId="2"/>
  </si>
  <si>
    <t>（C/B*100)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</si>
  <si>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</si>
  <si>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</si>
  <si>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</si>
  <si>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</si>
  <si>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消　　防　　費</t>
    <phoneticPr fontId="2"/>
  </si>
  <si>
    <t>災　害　復　旧　費</t>
    <phoneticPr fontId="2"/>
  </si>
  <si>
    <t>道　路　橋　り　ょ　う　費</t>
    <phoneticPr fontId="2"/>
  </si>
  <si>
    <t>辺 地 対 策 事 業 債 償 還 費</t>
    <phoneticPr fontId="2"/>
  </si>
  <si>
    <t>補正予算　　　債償還費</t>
    <phoneticPr fontId="2"/>
  </si>
  <si>
    <t>平成10年度以前              許可債に係るもの</t>
    <phoneticPr fontId="2"/>
  </si>
  <si>
    <t>港　　　湾</t>
    <phoneticPr fontId="2"/>
  </si>
  <si>
    <t>-</t>
    <phoneticPr fontId="2"/>
  </si>
  <si>
    <t>-</t>
    <phoneticPr fontId="2"/>
  </si>
  <si>
    <t>都　市　計　画　費</t>
    <phoneticPr fontId="2"/>
  </si>
  <si>
    <t>-</t>
    <phoneticPr fontId="2"/>
  </si>
  <si>
    <t>公 園 費</t>
    <phoneticPr fontId="2"/>
  </si>
  <si>
    <t>人　　　口</t>
    <phoneticPr fontId="2"/>
  </si>
  <si>
    <t>臨 時 財 政 特 例 債 償 還 費</t>
    <phoneticPr fontId="2"/>
  </si>
  <si>
    <t>財 源 対 策 債 償 還 費</t>
    <phoneticPr fontId="2"/>
  </si>
  <si>
    <t>下　水　道　費</t>
    <phoneticPr fontId="2"/>
  </si>
  <si>
    <t>そ　の　他　の　土　木　費</t>
    <phoneticPr fontId="2"/>
  </si>
  <si>
    <t>児　童　数</t>
    <phoneticPr fontId="2"/>
  </si>
  <si>
    <t>学　級　数</t>
    <phoneticPr fontId="2"/>
  </si>
  <si>
    <t>学　校　数</t>
    <phoneticPr fontId="2"/>
  </si>
  <si>
    <t>過 疎 対 策 事 業 債 償 還 費</t>
    <phoneticPr fontId="2"/>
  </si>
  <si>
    <t>小　　計</t>
    <phoneticPr fontId="2"/>
  </si>
  <si>
    <t>公 害 防 止 事 業 債 償 還 費</t>
    <phoneticPr fontId="2"/>
  </si>
  <si>
    <t>石 油 コ ン ビ ナ ー ト 等 債 償 還 費</t>
    <phoneticPr fontId="2"/>
  </si>
  <si>
    <t>-</t>
    <phoneticPr fontId="2"/>
  </si>
  <si>
    <t>学　級　数</t>
    <phoneticPr fontId="2"/>
  </si>
  <si>
    <t>学　校　数</t>
    <phoneticPr fontId="2"/>
  </si>
  <si>
    <t xml:space="preserve">合 併 特 例 債 償 還 費 </t>
    <phoneticPr fontId="2"/>
  </si>
  <si>
    <t>小　　計</t>
    <phoneticPr fontId="2"/>
  </si>
  <si>
    <t>高等
学校費</t>
    <phoneticPr fontId="2"/>
  </si>
  <si>
    <t>教　職　員　数</t>
    <phoneticPr fontId="2"/>
  </si>
  <si>
    <t>-</t>
    <phoneticPr fontId="2"/>
  </si>
  <si>
    <t>計</t>
    <phoneticPr fontId="2"/>
  </si>
  <si>
    <t>生　徒　数</t>
    <phoneticPr fontId="2"/>
  </si>
  <si>
    <t>その他の            教育費</t>
    <phoneticPr fontId="2"/>
  </si>
  <si>
    <t>人　　　口</t>
    <phoneticPr fontId="2"/>
  </si>
  <si>
    <t>生　活　保　護　費</t>
    <phoneticPr fontId="2"/>
  </si>
  <si>
    <t>社　会　福　祉　費</t>
    <phoneticPr fontId="2"/>
  </si>
  <si>
    <t>保　健　衛　生　費</t>
    <phoneticPr fontId="2"/>
  </si>
  <si>
    <t>清　掃　費</t>
    <phoneticPr fontId="2"/>
  </si>
  <si>
    <t>農　業　行　政　費</t>
    <phoneticPr fontId="2"/>
  </si>
  <si>
    <t>徴　税　費</t>
    <phoneticPr fontId="2"/>
  </si>
  <si>
    <t>戸　籍　数</t>
    <phoneticPr fontId="2"/>
  </si>
  <si>
    <t>世　帯　数</t>
    <phoneticPr fontId="2"/>
  </si>
  <si>
    <t>面　　　積</t>
    <phoneticPr fontId="2"/>
  </si>
  <si>
    <t>地方揮発油譲与税</t>
    <rPh sb="0" eb="2">
      <t>チホウ</t>
    </rPh>
    <rPh sb="2" eb="5">
      <t>キハツユ</t>
    </rPh>
    <rPh sb="5" eb="7">
      <t>ジョウヨ</t>
    </rPh>
    <rPh sb="7" eb="8">
      <t>ゼイ</t>
    </rPh>
    <phoneticPr fontId="2"/>
  </si>
  <si>
    <t>決定額</t>
    <rPh sb="0" eb="3">
      <t>ケッテイガク</t>
    </rPh>
    <phoneticPr fontId="2"/>
  </si>
  <si>
    <t>F</t>
    <phoneticPr fontId="2"/>
  </si>
  <si>
    <t>E-F</t>
    <phoneticPr fontId="2"/>
  </si>
  <si>
    <t>G</t>
    <phoneticPr fontId="2"/>
  </si>
  <si>
    <t>G／F</t>
    <phoneticPr fontId="2"/>
  </si>
  <si>
    <t>檜枝岐村</t>
  </si>
  <si>
    <t>　　　　　小計</t>
    <rPh sb="5" eb="7">
      <t>ショウケイ</t>
    </rPh>
    <phoneticPr fontId="2"/>
  </si>
  <si>
    <t>地方税減収補塡債償還費</t>
    <rPh sb="0" eb="3">
      <t>チホウゼイ</t>
    </rPh>
    <rPh sb="3" eb="5">
      <t>ゲンシュウ</t>
    </rPh>
    <rPh sb="5" eb="6">
      <t>ホ</t>
    </rPh>
    <rPh sb="6" eb="7">
      <t>テン</t>
    </rPh>
    <rPh sb="7" eb="8">
      <t>サイ</t>
    </rPh>
    <rPh sb="8" eb="11">
      <t>ショウカンヒ</t>
    </rPh>
    <phoneticPr fontId="2"/>
  </si>
  <si>
    <t>基準財政需要額</t>
    <rPh sb="0" eb="2">
      <t>キジュン</t>
    </rPh>
    <rPh sb="2" eb="4">
      <t>ザイセイ</t>
    </rPh>
    <rPh sb="4" eb="7">
      <t>ジュヨウガク</t>
    </rPh>
    <phoneticPr fontId="2"/>
  </si>
  <si>
    <t>Ｅ</t>
    <phoneticPr fontId="2"/>
  </si>
  <si>
    <t>東日本大震災に係る特例加算額</t>
    <rPh sb="0" eb="1">
      <t>ヒガシ</t>
    </rPh>
    <rPh sb="1" eb="3">
      <t>ニホン</t>
    </rPh>
    <rPh sb="3" eb="6">
      <t>ダイシンサイ</t>
    </rPh>
    <rPh sb="7" eb="8">
      <t>カカ</t>
    </rPh>
    <rPh sb="9" eb="11">
      <t>トクレイ</t>
    </rPh>
    <rPh sb="11" eb="13">
      <t>カサン</t>
    </rPh>
    <rPh sb="13" eb="14">
      <t>ガク</t>
    </rPh>
    <phoneticPr fontId="2"/>
  </si>
  <si>
    <t>人　　　口</t>
    <rPh sb="0" eb="1">
      <t>ヒト</t>
    </rPh>
    <rPh sb="4" eb="5">
      <t>クチ</t>
    </rPh>
    <phoneticPr fontId="2"/>
  </si>
  <si>
    <t>東日本大震災全国緊急防災施策債償還費</t>
    <rPh sb="0" eb="1">
      <t>ヒガシ</t>
    </rPh>
    <rPh sb="1" eb="3">
      <t>ニホン</t>
    </rPh>
    <rPh sb="3" eb="6">
      <t>ダイシンサイ</t>
    </rPh>
    <rPh sb="6" eb="8">
      <t>ゼンコク</t>
    </rPh>
    <rPh sb="8" eb="10">
      <t>キンキュウ</t>
    </rPh>
    <rPh sb="10" eb="12">
      <t>ボウサイ</t>
    </rPh>
    <rPh sb="12" eb="14">
      <t>シサク</t>
    </rPh>
    <rPh sb="14" eb="15">
      <t>サイ</t>
    </rPh>
    <rPh sb="15" eb="17">
      <t>ショウカン</t>
    </rPh>
    <rPh sb="17" eb="18">
      <t>ヒ</t>
    </rPh>
    <phoneticPr fontId="2"/>
  </si>
  <si>
    <t>人口減少等特別対策事業費</t>
    <rPh sb="0" eb="2">
      <t>ジンコウ</t>
    </rPh>
    <rPh sb="2" eb="4">
      <t>ゲンショウ</t>
    </rPh>
    <rPh sb="4" eb="5">
      <t>トウ</t>
    </rPh>
    <rPh sb="5" eb="7">
      <t>トクベツ</t>
    </rPh>
    <rPh sb="7" eb="9">
      <t>タイサク</t>
    </rPh>
    <rPh sb="9" eb="12">
      <t>ジギョウヒ</t>
    </rPh>
    <phoneticPr fontId="2"/>
  </si>
  <si>
    <t xml:space="preserve">          (分離課税所得割交付金)</t>
    <rPh sb="11" eb="13">
      <t>ブンリ</t>
    </rPh>
    <rPh sb="13" eb="15">
      <t>カゼイ</t>
    </rPh>
    <rPh sb="15" eb="17">
      <t>ショトク</t>
    </rPh>
    <rPh sb="17" eb="18">
      <t>ワリ</t>
    </rPh>
    <rPh sb="18" eb="21">
      <t>コウフキン</t>
    </rPh>
    <phoneticPr fontId="2"/>
  </si>
  <si>
    <r>
      <t>減 税 補 塡</t>
    </r>
    <r>
      <rPr>
        <sz val="11"/>
        <rFont val="ＭＳ Ｐゴシック"/>
        <family val="3"/>
        <charset val="128"/>
      </rPr>
      <t xml:space="preserve"> 債 償 還 費</t>
    </r>
    <rPh sb="4" eb="5">
      <t>タスク</t>
    </rPh>
    <rPh sb="6" eb="7">
      <t>テン</t>
    </rPh>
    <phoneticPr fontId="2"/>
  </si>
  <si>
    <t>地域の元気創造事業費</t>
    <rPh sb="0" eb="2">
      <t>チイキ</t>
    </rPh>
    <rPh sb="3" eb="5">
      <t>ゲンキ</t>
    </rPh>
    <rPh sb="5" eb="7">
      <t>ソウゾウ</t>
    </rPh>
    <rPh sb="7" eb="9">
      <t>ジギョウ</t>
    </rPh>
    <rPh sb="9" eb="10">
      <t>ヒ</t>
    </rPh>
    <phoneticPr fontId="2"/>
  </si>
  <si>
    <t>軽自動車税環境性能割</t>
    <rPh sb="0" eb="1">
      <t>ケイ</t>
    </rPh>
    <rPh sb="1" eb="4">
      <t>ジドウシャ</t>
    </rPh>
    <rPh sb="4" eb="5">
      <t>ゼイ</t>
    </rPh>
    <rPh sb="5" eb="7">
      <t>カンキョウ</t>
    </rPh>
    <rPh sb="7" eb="10">
      <t>セイノウワ</t>
    </rPh>
    <phoneticPr fontId="2"/>
  </si>
  <si>
    <t>森林環境譲与税</t>
    <rPh sb="0" eb="2">
      <t>シンリン</t>
    </rPh>
    <rPh sb="2" eb="4">
      <t>カンキョウ</t>
    </rPh>
    <rPh sb="4" eb="7">
      <t>ジョウヨゼイ</t>
    </rPh>
    <phoneticPr fontId="2"/>
  </si>
  <si>
    <t>環境性能割交付金</t>
    <phoneticPr fontId="2"/>
  </si>
  <si>
    <t>-</t>
    <phoneticPr fontId="2"/>
  </si>
  <si>
    <t>地域社会再生事業費</t>
    <rPh sb="0" eb="2">
      <t>チイキ</t>
    </rPh>
    <rPh sb="2" eb="4">
      <t>シャカイ</t>
    </rPh>
    <rPh sb="4" eb="6">
      <t>サイセイ</t>
    </rPh>
    <rPh sb="6" eb="9">
      <t>ジギョウヒ</t>
    </rPh>
    <phoneticPr fontId="2"/>
  </si>
  <si>
    <t>法人事業税交付金</t>
    <rPh sb="0" eb="2">
      <t>ホウジン</t>
    </rPh>
    <rPh sb="2" eb="5">
      <t>ジギョウゼイ</t>
    </rPh>
    <rPh sb="5" eb="8">
      <t>コウフキン</t>
    </rPh>
    <phoneticPr fontId="2"/>
  </si>
  <si>
    <t>国土強靱化施策債償還費</t>
    <rPh sb="0" eb="2">
      <t>コクド</t>
    </rPh>
    <rPh sb="2" eb="4">
      <t>キョウジン</t>
    </rPh>
    <rPh sb="4" eb="5">
      <t>カ</t>
    </rPh>
    <rPh sb="5" eb="7">
      <t>シサク</t>
    </rPh>
    <rPh sb="7" eb="8">
      <t>サイ</t>
    </rPh>
    <rPh sb="8" eb="10">
      <t>ショウカン</t>
    </rPh>
    <rPh sb="10" eb="11">
      <t>ヒ</t>
    </rPh>
    <phoneticPr fontId="2"/>
  </si>
  <si>
    <t>３／２</t>
    <phoneticPr fontId="2"/>
  </si>
  <si>
    <t>新地町</t>
    <rPh sb="0" eb="3">
      <t>シンチマチ</t>
    </rPh>
    <phoneticPr fontId="2"/>
  </si>
  <si>
    <t>再算定</t>
    <rPh sb="0" eb="1">
      <t>サイ</t>
    </rPh>
    <rPh sb="1" eb="3">
      <t>サンテイ</t>
    </rPh>
    <phoneticPr fontId="2"/>
  </si>
  <si>
    <t>地域デジタル社会推進費</t>
    <rPh sb="0" eb="2">
      <t>チイキ</t>
    </rPh>
    <rPh sb="6" eb="8">
      <t>シャカイ</t>
    </rPh>
    <rPh sb="8" eb="10">
      <t>スイシン</t>
    </rPh>
    <rPh sb="10" eb="11">
      <t>ヒ</t>
    </rPh>
    <phoneticPr fontId="2"/>
  </si>
  <si>
    <t>-</t>
    <phoneticPr fontId="2"/>
  </si>
  <si>
    <t>臨時経済対策費</t>
    <rPh sb="0" eb="2">
      <t>リンジ</t>
    </rPh>
    <rPh sb="2" eb="4">
      <t>ケイザイ</t>
    </rPh>
    <rPh sb="4" eb="6">
      <t>タイサク</t>
    </rPh>
    <rPh sb="6" eb="7">
      <t>ヒ</t>
    </rPh>
    <phoneticPr fontId="2"/>
  </si>
  <si>
    <t>臨時財政対策債償還基金費</t>
    <rPh sb="0" eb="2">
      <t>リンジ</t>
    </rPh>
    <rPh sb="2" eb="4">
      <t>ザイセイ</t>
    </rPh>
    <rPh sb="4" eb="6">
      <t>タイサク</t>
    </rPh>
    <rPh sb="6" eb="7">
      <t>サイ</t>
    </rPh>
    <rPh sb="7" eb="9">
      <t>ショウカン</t>
    </rPh>
    <rPh sb="9" eb="11">
      <t>キキン</t>
    </rPh>
    <rPh sb="11" eb="12">
      <t>ヒ</t>
    </rPh>
    <phoneticPr fontId="2"/>
  </si>
  <si>
    <r>
      <t>　※　令和</t>
    </r>
    <r>
      <rPr>
        <sz val="11"/>
        <color indexed="10"/>
        <rFont val="ＭＳ Ｐゴシック"/>
        <family val="3"/>
        <charset val="128"/>
      </rPr>
      <t>３</t>
    </r>
    <r>
      <rPr>
        <sz val="11"/>
        <rFont val="ＭＳ Ｐゴシック"/>
        <family val="3"/>
        <charset val="128"/>
      </rPr>
      <t>年度は変更決定（調整額の復活等）後の数値である。</t>
    </r>
    <rPh sb="3" eb="5">
      <t>レイワ</t>
    </rPh>
    <rPh sb="6" eb="8">
      <t>ネンド</t>
    </rPh>
    <rPh sb="9" eb="11">
      <t>ヘンコウ</t>
    </rPh>
    <rPh sb="11" eb="13">
      <t>ケッテイ</t>
    </rPh>
    <rPh sb="14" eb="16">
      <t>チョウセイ</t>
    </rPh>
    <rPh sb="16" eb="17">
      <t>ガク</t>
    </rPh>
    <rPh sb="18" eb="20">
      <t>フッカツ</t>
    </rPh>
    <rPh sb="20" eb="21">
      <t>トウ</t>
    </rPh>
    <rPh sb="22" eb="23">
      <t>ゴ</t>
    </rPh>
    <rPh sb="24" eb="26">
      <t>スウチ</t>
    </rPh>
    <phoneticPr fontId="2"/>
  </si>
  <si>
    <t>軽自動車税種別割</t>
    <rPh sb="0" eb="1">
      <t>ケイ</t>
    </rPh>
    <rPh sb="1" eb="4">
      <t>ジドウシャ</t>
    </rPh>
    <rPh sb="4" eb="5">
      <t>ゼイ</t>
    </rPh>
    <rPh sb="5" eb="7">
      <t>シュベツ</t>
    </rPh>
    <rPh sb="7" eb="8">
      <t>ワ</t>
    </rPh>
    <phoneticPr fontId="2"/>
  </si>
  <si>
    <r>
      <t>　※　令和</t>
    </r>
    <r>
      <rPr>
        <sz val="11"/>
        <color rgb="FFFF0000"/>
        <rFont val="ＭＳ Ｐゴシック"/>
        <family val="3"/>
        <charset val="128"/>
      </rPr>
      <t>２</t>
    </r>
    <r>
      <rPr>
        <sz val="11"/>
        <rFont val="ＭＳ Ｐゴシック"/>
        <family val="3"/>
        <charset val="128"/>
      </rPr>
      <t>年度は変更決定（調整額の復活等）がなかった。</t>
    </r>
    <rPh sb="3" eb="5">
      <t>レイワ</t>
    </rPh>
    <rPh sb="6" eb="8">
      <t>ネンド</t>
    </rPh>
    <rPh sb="9" eb="11">
      <t>ヘンコウ</t>
    </rPh>
    <rPh sb="11" eb="13">
      <t>ケッテイ</t>
    </rPh>
    <rPh sb="14" eb="16">
      <t>チョウセイ</t>
    </rPh>
    <rPh sb="16" eb="17">
      <t>ガク</t>
    </rPh>
    <rPh sb="18" eb="20">
      <t>フッカツ</t>
    </rPh>
    <rPh sb="20" eb="21">
      <t>トウ</t>
    </rPh>
    <phoneticPr fontId="2"/>
  </si>
  <si>
    <t>（参考）</t>
    <rPh sb="1" eb="3">
      <t>サンコウ</t>
    </rPh>
    <phoneticPr fontId="2"/>
  </si>
  <si>
    <t>当初算定</t>
    <rPh sb="0" eb="2">
      <t>トウショ</t>
    </rPh>
    <rPh sb="2" eb="4">
      <t>サンテイ</t>
    </rPh>
    <phoneticPr fontId="2"/>
  </si>
  <si>
    <t>Ｃ-Ｄ</t>
    <phoneticPr fontId="2"/>
  </si>
  <si>
    <t>（変更決定後）</t>
    <rPh sb="1" eb="6">
      <t>ヘンコウケッテイゴ</t>
    </rPh>
    <phoneticPr fontId="2"/>
  </si>
  <si>
    <t>第２４表　令和３年度　普通交付税　市町村別決定額</t>
    <rPh sb="0" eb="1">
      <t>ダイ</t>
    </rPh>
    <rPh sb="3" eb="4">
      <t>ヒョウ</t>
    </rPh>
    <rPh sb="5" eb="7">
      <t>レイワ</t>
    </rPh>
    <rPh sb="8" eb="10">
      <t>ネンド</t>
    </rPh>
    <rPh sb="9" eb="10">
      <t>ド</t>
    </rPh>
    <rPh sb="10" eb="12">
      <t>ヘイネンド</t>
    </rPh>
    <rPh sb="11" eb="13">
      <t>フツウ</t>
    </rPh>
    <rPh sb="13" eb="16">
      <t>コウフゼイ</t>
    </rPh>
    <rPh sb="17" eb="20">
      <t>シチョウソン</t>
    </rPh>
    <rPh sb="20" eb="21">
      <t>ベツ</t>
    </rPh>
    <rPh sb="21" eb="24">
      <t>ケッテイガク</t>
    </rPh>
    <phoneticPr fontId="2"/>
  </si>
  <si>
    <t>３年度</t>
    <rPh sb="1" eb="3">
      <t>ネンド</t>
    </rPh>
    <phoneticPr fontId="2"/>
  </si>
  <si>
    <t>２年度</t>
    <rPh sb="1" eb="3">
      <t>ネンド</t>
    </rPh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</si>
  <si>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</si>
  <si>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</si>
  <si>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</si>
  <si>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　※　令和２年度は変更決定（調整額の復活等）がなかった。</t>
    <rPh sb="3" eb="5">
      <t>レイワ</t>
    </rPh>
    <rPh sb="6" eb="8">
      <t>ネンド</t>
    </rPh>
    <rPh sb="7" eb="8">
      <t>ド</t>
    </rPh>
    <rPh sb="8" eb="10">
      <t>ヘイネンド</t>
    </rPh>
    <rPh sb="9" eb="11">
      <t>ヘンコウ</t>
    </rPh>
    <rPh sb="11" eb="13">
      <t>ケッテイ</t>
    </rPh>
    <rPh sb="14" eb="16">
      <t>チョウセイ</t>
    </rPh>
    <rPh sb="16" eb="17">
      <t>ガク</t>
    </rPh>
    <rPh sb="18" eb="20">
      <t>フッカツ</t>
    </rPh>
    <rPh sb="20" eb="21">
      <t>トウ</t>
    </rPh>
    <phoneticPr fontId="2"/>
  </si>
  <si>
    <t>　※　令和３年度は変更決定（調整額の復活等）後の数値である。</t>
    <rPh sb="3" eb="5">
      <t>レイワ</t>
    </rPh>
    <rPh sb="6" eb="8">
      <t>ネンド</t>
    </rPh>
    <rPh sb="9" eb="11">
      <t>ヘンコウ</t>
    </rPh>
    <rPh sb="11" eb="13">
      <t>ケッテイ</t>
    </rPh>
    <rPh sb="14" eb="16">
      <t>チョウセイ</t>
    </rPh>
    <rPh sb="16" eb="17">
      <t>ガク</t>
    </rPh>
    <rPh sb="18" eb="20">
      <t>フッカツ</t>
    </rPh>
    <rPh sb="20" eb="21">
      <t>トウ</t>
    </rPh>
    <rPh sb="22" eb="23">
      <t>ゴ</t>
    </rPh>
    <rPh sb="24" eb="26">
      <t>スウチ</t>
    </rPh>
    <phoneticPr fontId="2"/>
  </si>
  <si>
    <t>調整率Ｘ＝</t>
    <rPh sb="0" eb="2">
      <t>チョウセイ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</si>
</sst>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 * #,##0_ ;_ * \-#,##0_ ;_ * &quot;-&quot;_ ;_ @_ "/>
    <numFmt numFmtId="176" formatCode="#,##0;&quot;△ &quot;#,##0"/>
    <numFmt numFmtId="177" formatCode="#,##0;&quot;△ &quot;#,##0;&quot;－&quot;"/>
    <numFmt numFmtId="178" formatCode="#,##0;&quot;▲ &quot;#,##0"/>
    <numFmt numFmtId="179" formatCode="#,##0.0;&quot;▲ &quot;#,##0.0"/>
    <numFmt numFmtId="180" formatCode="0.000000000"/>
    <numFmt numFmtId="181" formatCode="#,##0.00;&quot;▲ &quot;#,##0.00"/>
    <numFmt numFmtId="182" formatCode="_ * #,##0_ ;_ * \-#,##0_ ;_ * &quot;-&quot;_ ;@"/>
    <numFmt numFmtId="183" formatCode="#,##0;&quot;△ &quot;#,##0;&quot;-&quot;"/>
    <numFmt numFmtId="184" formatCode="_ * #,##0.0_ ;_ * \-#,##0.0_ ;_ * &quot;-&quot;?_ ;_ @_ 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22"/>
      <color theme="1"/>
      <name val="ＭＳ 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indexed="56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 style="thin">
        <color indexed="64"/>
      </right>
      <top style="thin">
        <color indexed="1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56"/>
      </right>
      <top style="thin">
        <color indexed="12"/>
      </top>
      <bottom/>
      <diagonal/>
    </border>
    <border>
      <left style="thin">
        <color indexed="12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56"/>
      </right>
      <top/>
      <bottom style="thin">
        <color indexed="12"/>
      </bottom>
      <diagonal/>
    </border>
    <border>
      <left style="thin">
        <color indexed="56"/>
      </left>
      <right/>
      <top style="thin">
        <color indexed="12"/>
      </top>
      <bottom style="hair">
        <color indexed="56"/>
      </bottom>
      <diagonal/>
    </border>
    <border>
      <left/>
      <right style="thin">
        <color indexed="64"/>
      </right>
      <top style="thin">
        <color indexed="12"/>
      </top>
      <bottom style="hair">
        <color indexed="56"/>
      </bottom>
      <diagonal/>
    </border>
    <border>
      <left style="thin">
        <color indexed="12"/>
      </left>
      <right style="thin">
        <color indexed="12"/>
      </right>
      <top style="medium">
        <color indexed="64"/>
      </top>
      <bottom style="thin">
        <color indexed="12"/>
      </bottom>
      <diagonal/>
    </border>
    <border>
      <left style="thin">
        <color indexed="12"/>
      </left>
      <right/>
      <top style="medium">
        <color indexed="64"/>
      </top>
      <bottom style="thin">
        <color indexed="12"/>
      </bottom>
      <diagonal/>
    </border>
    <border>
      <left style="thin">
        <color indexed="56"/>
      </left>
      <right/>
      <top style="hair">
        <color indexed="56"/>
      </top>
      <bottom style="thin">
        <color indexed="12"/>
      </bottom>
      <diagonal/>
    </border>
    <border>
      <left/>
      <right style="thin">
        <color indexed="64"/>
      </right>
      <top style="hair">
        <color indexed="56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0">
    <xf numFmtId="0" fontId="0" fillId="0" borderId="0" xfId="0"/>
    <xf numFmtId="0" fontId="3" fillId="0" borderId="1" xfId="0" applyFont="1" applyFill="1" applyBorder="1"/>
    <xf numFmtId="0" fontId="3" fillId="0" borderId="2" xfId="0" applyFont="1" applyFill="1" applyBorder="1"/>
    <xf numFmtId="0" fontId="3" fillId="0" borderId="0" xfId="0" applyFont="1" applyFill="1"/>
    <xf numFmtId="0" fontId="3" fillId="0" borderId="4" xfId="0" applyFont="1" applyFill="1" applyBorder="1"/>
    <xf numFmtId="0" fontId="3" fillId="0" borderId="5" xfId="0" applyFont="1" applyFill="1" applyBorder="1"/>
    <xf numFmtId="0" fontId="4" fillId="0" borderId="0" xfId="0" applyFont="1" applyFill="1"/>
    <xf numFmtId="0" fontId="3" fillId="0" borderId="6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10" xfId="0" quotePrefix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 vertical="center" textRotation="180"/>
    </xf>
    <xf numFmtId="0" fontId="5" fillId="0" borderId="6" xfId="0" applyFont="1" applyFill="1" applyBorder="1" applyAlignment="1">
      <alignment horizontal="right" vertical="center" textRotation="180"/>
    </xf>
    <xf numFmtId="0" fontId="3" fillId="0" borderId="0" xfId="0" applyFont="1" applyFill="1" applyAlignment="1">
      <alignment horizontal="center" vertical="center" wrapText="1"/>
    </xf>
    <xf numFmtId="178" fontId="3" fillId="0" borderId="0" xfId="0" applyNumberFormat="1" applyFont="1" applyFill="1"/>
    <xf numFmtId="0" fontId="3" fillId="0" borderId="10" xfId="0" applyFont="1" applyFill="1" applyBorder="1"/>
    <xf numFmtId="0" fontId="3" fillId="0" borderId="13" xfId="0" applyFont="1" applyFill="1" applyBorder="1"/>
    <xf numFmtId="0" fontId="3" fillId="0" borderId="3" xfId="0" applyFont="1" applyFill="1" applyBorder="1"/>
    <xf numFmtId="0" fontId="3" fillId="0" borderId="14" xfId="0" applyFont="1" applyFill="1" applyBorder="1"/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9" fillId="2" borderId="0" xfId="0" applyFont="1" applyFill="1" applyBorder="1" applyAlignment="1"/>
    <xf numFmtId="41" fontId="9" fillId="2" borderId="0" xfId="0" applyNumberFormat="1" applyFont="1" applyFill="1" applyBorder="1" applyAlignment="1"/>
    <xf numFmtId="0" fontId="0" fillId="0" borderId="0" xfId="0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 wrapText="1" shrinkToFit="1"/>
    </xf>
    <xf numFmtId="181" fontId="0" fillId="2" borderId="19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4" fillId="0" borderId="0" xfId="0" applyFont="1" applyFill="1" applyBorder="1" applyAlignment="1">
      <alignment vertical="center" textRotation="180"/>
    </xf>
    <xf numFmtId="0" fontId="0" fillId="2" borderId="0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 wrapText="1"/>
    </xf>
    <xf numFmtId="0" fontId="0" fillId="2" borderId="24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0" fontId="0" fillId="2" borderId="26" xfId="0" applyFont="1" applyFill="1" applyBorder="1" applyAlignment="1">
      <alignment horizontal="center"/>
    </xf>
    <xf numFmtId="0" fontId="0" fillId="2" borderId="27" xfId="0" applyFont="1" applyFill="1" applyBorder="1" applyAlignment="1">
      <alignment horizontal="center"/>
    </xf>
    <xf numFmtId="0" fontId="0" fillId="2" borderId="28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right"/>
    </xf>
    <xf numFmtId="0" fontId="0" fillId="0" borderId="30" xfId="0" applyFont="1" applyFill="1" applyBorder="1" applyAlignment="1">
      <alignment horizontal="right"/>
    </xf>
    <xf numFmtId="0" fontId="0" fillId="2" borderId="30" xfId="0" applyFont="1" applyFill="1" applyBorder="1" applyAlignment="1">
      <alignment horizontal="right" wrapText="1"/>
    </xf>
    <xf numFmtId="0" fontId="0" fillId="2" borderId="27" xfId="0" applyFont="1" applyFill="1" applyBorder="1" applyAlignment="1">
      <alignment horizontal="right"/>
    </xf>
    <xf numFmtId="0" fontId="0" fillId="2" borderId="31" xfId="0" applyFont="1" applyFill="1" applyBorder="1" applyAlignment="1">
      <alignment horizontal="right"/>
    </xf>
    <xf numFmtId="178" fontId="0" fillId="2" borderId="23" xfId="0" applyNumberFormat="1" applyFont="1" applyFill="1" applyBorder="1" applyAlignment="1">
      <alignment horizontal="right" vertical="center"/>
    </xf>
    <xf numFmtId="181" fontId="0" fillId="2" borderId="33" xfId="0" applyNumberFormat="1" applyFont="1" applyFill="1" applyBorder="1" applyAlignment="1">
      <alignment horizontal="right" vertical="center"/>
    </xf>
    <xf numFmtId="181" fontId="0" fillId="2" borderId="34" xfId="0" applyNumberFormat="1" applyFont="1" applyFill="1" applyBorder="1" applyAlignment="1">
      <alignment horizontal="right" vertical="center"/>
    </xf>
    <xf numFmtId="178" fontId="0" fillId="2" borderId="9" xfId="0" applyNumberFormat="1" applyFont="1" applyFill="1" applyBorder="1" applyAlignment="1">
      <alignment horizontal="right" vertical="center"/>
    </xf>
    <xf numFmtId="181" fontId="0" fillId="2" borderId="35" xfId="0" applyNumberFormat="1" applyFont="1" applyFill="1" applyBorder="1" applyAlignment="1">
      <alignment horizontal="right" vertical="center"/>
    </xf>
    <xf numFmtId="41" fontId="0" fillId="2" borderId="36" xfId="0" applyNumberFormat="1" applyFont="1" applyFill="1" applyBorder="1" applyAlignment="1">
      <alignment horizontal="right" vertical="center"/>
    </xf>
    <xf numFmtId="178" fontId="0" fillId="2" borderId="36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41" fontId="0" fillId="2" borderId="0" xfId="0" applyNumberFormat="1" applyFont="1" applyFill="1" applyBorder="1" applyAlignment="1">
      <alignment horizontal="right" vertical="center"/>
    </xf>
    <xf numFmtId="41" fontId="0" fillId="2" borderId="0" xfId="0" applyNumberFormat="1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 textRotation="255" shrinkToFit="1"/>
    </xf>
    <xf numFmtId="0" fontId="0" fillId="0" borderId="0" xfId="0" applyFont="1" applyFill="1" applyBorder="1" applyAlignment="1">
      <alignment horizontal="center" vertical="center" shrinkToFit="1"/>
    </xf>
    <xf numFmtId="41" fontId="0" fillId="0" borderId="0" xfId="0" applyNumberFormat="1" applyFont="1" applyFill="1" applyBorder="1" applyAlignment="1">
      <alignment horizontal="right" vertical="center"/>
    </xf>
    <xf numFmtId="0" fontId="3" fillId="0" borderId="2" xfId="0" applyFont="1" applyFill="1" applyBorder="1"/>
    <xf numFmtId="0" fontId="3" fillId="0" borderId="6" xfId="0" applyFont="1" applyFill="1" applyBorder="1"/>
    <xf numFmtId="181" fontId="0" fillId="2" borderId="49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 textRotation="255" shrinkToFit="1"/>
    </xf>
    <xf numFmtId="0" fontId="3" fillId="0" borderId="6" xfId="0" applyFont="1" applyFill="1" applyBorder="1"/>
    <xf numFmtId="0" fontId="0" fillId="2" borderId="20" xfId="0" applyFont="1" applyFill="1" applyBorder="1" applyAlignment="1"/>
    <xf numFmtId="178" fontId="0" fillId="2" borderId="3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textRotation="255" shrinkToFit="1"/>
    </xf>
    <xf numFmtId="0" fontId="0" fillId="0" borderId="0" xfId="0" applyFont="1" applyFill="1" applyBorder="1" applyAlignment="1">
      <alignment horizontal="center" vertical="center"/>
    </xf>
    <xf numFmtId="181" fontId="0" fillId="2" borderId="49" xfId="0" applyNumberFormat="1" applyFont="1" applyFill="1" applyBorder="1" applyAlignment="1">
      <alignment horizontal="right" vertical="center"/>
    </xf>
    <xf numFmtId="178" fontId="0" fillId="2" borderId="13" xfId="0" applyNumberFormat="1" applyFont="1" applyFill="1" applyBorder="1" applyAlignment="1">
      <alignment horizontal="right" vertical="center"/>
    </xf>
    <xf numFmtId="0" fontId="3" fillId="0" borderId="2" xfId="0" applyFont="1" applyFill="1" applyBorder="1"/>
    <xf numFmtId="0" fontId="0" fillId="0" borderId="16" xfId="0" applyFont="1" applyFill="1" applyBorder="1" applyAlignment="1">
      <alignment horizontal="center" vertical="center" textRotation="255" shrinkToFit="1"/>
    </xf>
    <xf numFmtId="0" fontId="0" fillId="2" borderId="66" xfId="0" applyFont="1" applyFill="1" applyBorder="1" applyAlignment="1"/>
    <xf numFmtId="0" fontId="0" fillId="2" borderId="24" xfId="0" applyFont="1" applyFill="1" applyBorder="1" applyAlignment="1"/>
    <xf numFmtId="0" fontId="0" fillId="2" borderId="15" xfId="0" applyFont="1" applyFill="1" applyBorder="1" applyAlignment="1"/>
    <xf numFmtId="0" fontId="13" fillId="0" borderId="0" xfId="0" quotePrefix="1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80" fontId="15" fillId="0" borderId="0" xfId="0" applyNumberFormat="1" applyFont="1" applyFill="1" applyAlignment="1">
      <alignment horizontal="center" vertical="center"/>
    </xf>
    <xf numFmtId="0" fontId="14" fillId="0" borderId="0" xfId="0" quotePrefix="1" applyFont="1" applyFill="1" applyAlignment="1">
      <alignment horizontal="right" vertical="center"/>
    </xf>
    <xf numFmtId="0" fontId="14" fillId="0" borderId="10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distributed" vertical="center" justifyLastLine="1"/>
    </xf>
    <xf numFmtId="0" fontId="14" fillId="0" borderId="13" xfId="0" applyFont="1" applyFill="1" applyBorder="1" applyAlignment="1">
      <alignment horizontal="distributed" vertical="center" justifyLastLine="1"/>
    </xf>
    <xf numFmtId="0" fontId="14" fillId="0" borderId="2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4" borderId="13" xfId="0" applyFont="1" applyFill="1" applyBorder="1" applyAlignment="1">
      <alignment horizontal="distributed" vertical="center"/>
    </xf>
    <xf numFmtId="0" fontId="14" fillId="4" borderId="3" xfId="0" applyFont="1" applyFill="1" applyBorder="1" applyAlignment="1">
      <alignment horizontal="distributed" vertical="center"/>
    </xf>
    <xf numFmtId="0" fontId="14" fillId="4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distributed" vertical="center" justifyLastLine="1"/>
    </xf>
    <xf numFmtId="0" fontId="14" fillId="4" borderId="3" xfId="0" applyFont="1" applyFill="1" applyBorder="1" applyAlignment="1">
      <alignment horizontal="distributed" vertical="center" justifyLastLine="1"/>
    </xf>
    <xf numFmtId="0" fontId="14" fillId="4" borderId="3" xfId="0" applyFont="1" applyFill="1" applyBorder="1" applyAlignment="1">
      <alignment vertical="center"/>
    </xf>
    <xf numFmtId="0" fontId="14" fillId="4" borderId="3" xfId="0" applyFont="1" applyFill="1" applyBorder="1" applyAlignment="1">
      <alignment horizontal="right" vertical="center"/>
    </xf>
    <xf numFmtId="0" fontId="16" fillId="4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4" borderId="14" xfId="0" applyFont="1" applyFill="1" applyBorder="1" applyAlignment="1">
      <alignment horizontal="right" vertical="center"/>
    </xf>
    <xf numFmtId="0" fontId="14" fillId="4" borderId="14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vertical="center"/>
    </xf>
    <xf numFmtId="176" fontId="14" fillId="0" borderId="13" xfId="0" applyNumberFormat="1" applyFont="1" applyFill="1" applyBorder="1" applyAlignment="1">
      <alignment vertical="center"/>
    </xf>
    <xf numFmtId="178" fontId="14" fillId="0" borderId="13" xfId="0" applyNumberFormat="1" applyFont="1" applyFill="1" applyBorder="1" applyAlignment="1">
      <alignment vertical="center"/>
    </xf>
    <xf numFmtId="176" fontId="14" fillId="0" borderId="1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178" fontId="14" fillId="0" borderId="3" xfId="0" applyNumberFormat="1" applyFont="1" applyFill="1" applyBorder="1" applyAlignment="1">
      <alignment vertical="center"/>
    </xf>
    <xf numFmtId="178" fontId="14" fillId="0" borderId="3" xfId="0" applyNumberFormat="1" applyFont="1" applyFill="1" applyBorder="1" applyAlignment="1">
      <alignment horizontal="right" vertical="center"/>
    </xf>
    <xf numFmtId="179" fontId="14" fillId="0" borderId="3" xfId="0" applyNumberFormat="1" applyFont="1" applyFill="1" applyBorder="1" applyAlignment="1">
      <alignment vertical="center"/>
    </xf>
    <xf numFmtId="178" fontId="14" fillId="0" borderId="14" xfId="0" applyNumberFormat="1" applyFont="1" applyFill="1" applyBorder="1" applyAlignment="1">
      <alignment vertical="center"/>
    </xf>
    <xf numFmtId="178" fontId="14" fillId="0" borderId="9" xfId="0" applyNumberFormat="1" applyFont="1" applyFill="1" applyBorder="1" applyAlignment="1">
      <alignment vertical="center"/>
    </xf>
    <xf numFmtId="179" fontId="14" fillId="0" borderId="9" xfId="0" applyNumberFormat="1" applyFont="1" applyFill="1" applyBorder="1" applyAlignment="1">
      <alignment vertical="center"/>
    </xf>
    <xf numFmtId="176" fontId="18" fillId="0" borderId="67" xfId="1" applyNumberFormat="1" applyFont="1" applyFill="1" applyBorder="1" applyAlignment="1">
      <alignment vertical="center"/>
    </xf>
    <xf numFmtId="176" fontId="18" fillId="0" borderId="3" xfId="1" applyNumberFormat="1" applyFont="1" applyFill="1" applyBorder="1" applyAlignment="1">
      <alignment vertical="center"/>
    </xf>
    <xf numFmtId="176" fontId="18" fillId="0" borderId="69" xfId="1" applyNumberFormat="1" applyFont="1" applyFill="1" applyBorder="1" applyAlignment="1">
      <alignment vertical="center"/>
    </xf>
    <xf numFmtId="176" fontId="18" fillId="0" borderId="3" xfId="0" applyNumberFormat="1" applyFont="1" applyFill="1" applyBorder="1"/>
    <xf numFmtId="177" fontId="14" fillId="0" borderId="3" xfId="0" applyNumberFormat="1" applyFont="1" applyFill="1" applyBorder="1" applyAlignment="1">
      <alignment horizontal="right" vertical="center"/>
    </xf>
    <xf numFmtId="176" fontId="18" fillId="0" borderId="69" xfId="0" applyNumberFormat="1" applyFont="1" applyFill="1" applyBorder="1"/>
    <xf numFmtId="179" fontId="14" fillId="0" borderId="3" xfId="0" applyNumberFormat="1" applyFont="1" applyFill="1" applyBorder="1" applyAlignment="1">
      <alignment horizontal="right" vertical="center"/>
    </xf>
    <xf numFmtId="176" fontId="18" fillId="0" borderId="68" xfId="1" applyNumberFormat="1" applyFont="1" applyFill="1" applyBorder="1" applyAlignment="1">
      <alignment vertical="center"/>
    </xf>
    <xf numFmtId="178" fontId="14" fillId="0" borderId="14" xfId="0" applyNumberFormat="1" applyFont="1" applyFill="1" applyBorder="1" applyAlignment="1">
      <alignment horizontal="right" vertical="center"/>
    </xf>
    <xf numFmtId="179" fontId="14" fillId="0" borderId="13" xfId="0" applyNumberFormat="1" applyFont="1" applyFill="1" applyBorder="1" applyAlignment="1">
      <alignment vertical="center"/>
    </xf>
    <xf numFmtId="177" fontId="14" fillId="0" borderId="3" xfId="0" applyNumberFormat="1" applyFont="1" applyFill="1" applyBorder="1" applyAlignment="1">
      <alignment vertical="center"/>
    </xf>
    <xf numFmtId="179" fontId="14" fillId="0" borderId="14" xfId="0" applyNumberFormat="1" applyFont="1" applyFill="1" applyBorder="1" applyAlignment="1">
      <alignment vertical="center"/>
    </xf>
    <xf numFmtId="0" fontId="19" fillId="0" borderId="22" xfId="0" applyFont="1" applyFill="1" applyBorder="1" applyAlignment="1">
      <alignment horizontal="center"/>
    </xf>
    <xf numFmtId="0" fontId="19" fillId="0" borderId="23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19" fillId="0" borderId="29" xfId="0" applyFont="1" applyFill="1" applyBorder="1" applyAlignment="1">
      <alignment horizontal="right"/>
    </xf>
    <xf numFmtId="0" fontId="19" fillId="0" borderId="30" xfId="0" applyFont="1" applyFill="1" applyBorder="1" applyAlignment="1">
      <alignment horizontal="right"/>
    </xf>
    <xf numFmtId="41" fontId="19" fillId="2" borderId="32" xfId="0" applyNumberFormat="1" applyFont="1" applyFill="1" applyBorder="1" applyAlignment="1">
      <alignment horizontal="right" vertical="center"/>
    </xf>
    <xf numFmtId="41" fontId="19" fillId="2" borderId="9" xfId="0" applyNumberFormat="1" applyFont="1" applyFill="1" applyBorder="1" applyAlignment="1">
      <alignment horizontal="right" vertical="center"/>
    </xf>
    <xf numFmtId="41" fontId="19" fillId="2" borderId="13" xfId="0" applyNumberFormat="1" applyFont="1" applyFill="1" applyBorder="1" applyAlignment="1">
      <alignment horizontal="right" vertical="center"/>
    </xf>
    <xf numFmtId="41" fontId="19" fillId="2" borderId="36" xfId="0" applyNumberFormat="1" applyFont="1" applyFill="1" applyBorder="1" applyAlignment="1">
      <alignment horizontal="right" vertical="center"/>
    </xf>
    <xf numFmtId="178" fontId="19" fillId="2" borderId="14" xfId="0" applyNumberFormat="1" applyFont="1" applyFill="1" applyBorder="1" applyAlignment="1">
      <alignment horizontal="right" vertical="center"/>
    </xf>
    <xf numFmtId="178" fontId="19" fillId="2" borderId="9" xfId="0" applyNumberFormat="1" applyFont="1" applyFill="1" applyBorder="1" applyAlignment="1">
      <alignment horizontal="right" vertical="center"/>
    </xf>
    <xf numFmtId="41" fontId="19" fillId="0" borderId="9" xfId="0" applyNumberFormat="1" applyFont="1" applyFill="1" applyBorder="1" applyAlignment="1">
      <alignment horizontal="right" vertical="center"/>
    </xf>
    <xf numFmtId="41" fontId="19" fillId="0" borderId="13" xfId="0" applyNumberFormat="1" applyFont="1" applyFill="1" applyBorder="1" applyAlignment="1">
      <alignment horizontal="right" vertical="center"/>
    </xf>
    <xf numFmtId="0" fontId="14" fillId="0" borderId="9" xfId="0" applyFont="1" applyFill="1" applyBorder="1" applyAlignment="1">
      <alignment horizontal="center"/>
    </xf>
    <xf numFmtId="178" fontId="14" fillId="0" borderId="13" xfId="0" applyNumberFormat="1" applyFont="1" applyFill="1" applyBorder="1"/>
    <xf numFmtId="179" fontId="14" fillId="0" borderId="13" xfId="0" applyNumberFormat="1" applyFont="1" applyFill="1" applyBorder="1"/>
    <xf numFmtId="178" fontId="14" fillId="0" borderId="3" xfId="0" applyNumberFormat="1" applyFont="1" applyFill="1" applyBorder="1"/>
    <xf numFmtId="179" fontId="14" fillId="0" borderId="3" xfId="0" applyNumberFormat="1" applyFont="1" applyFill="1" applyBorder="1"/>
    <xf numFmtId="41" fontId="14" fillId="0" borderId="3" xfId="0" applyNumberFormat="1" applyFont="1" applyFill="1" applyBorder="1"/>
    <xf numFmtId="178" fontId="14" fillId="0" borderId="14" xfId="0" applyNumberFormat="1" applyFont="1" applyFill="1" applyBorder="1"/>
    <xf numFmtId="179" fontId="14" fillId="0" borderId="14" xfId="0" applyNumberFormat="1" applyFont="1" applyFill="1" applyBorder="1"/>
    <xf numFmtId="178" fontId="14" fillId="0" borderId="10" xfId="0" applyNumberFormat="1" applyFont="1" applyFill="1" applyBorder="1"/>
    <xf numFmtId="38" fontId="14" fillId="0" borderId="2" xfId="1" applyFont="1" applyFill="1" applyBorder="1"/>
    <xf numFmtId="38" fontId="14" fillId="0" borderId="3" xfId="1" applyFont="1" applyFill="1" applyBorder="1"/>
    <xf numFmtId="38" fontId="14" fillId="0" borderId="17" xfId="1" applyFont="1" applyFill="1" applyBorder="1" applyAlignment="1">
      <alignment horizontal="right"/>
    </xf>
    <xf numFmtId="41" fontId="14" fillId="0" borderId="17" xfId="1" applyNumberFormat="1" applyFont="1" applyFill="1" applyBorder="1" applyAlignment="1">
      <alignment horizontal="right"/>
    </xf>
    <xf numFmtId="178" fontId="14" fillId="0" borderId="2" xfId="0" applyNumberFormat="1" applyFont="1" applyFill="1" applyBorder="1"/>
    <xf numFmtId="177" fontId="14" fillId="0" borderId="17" xfId="0" applyNumberFormat="1" applyFont="1" applyFill="1" applyBorder="1" applyAlignment="1">
      <alignment horizontal="right"/>
    </xf>
    <xf numFmtId="184" fontId="14" fillId="0" borderId="3" xfId="0" applyNumberFormat="1" applyFont="1" applyFill="1" applyBorder="1"/>
    <xf numFmtId="177" fontId="14" fillId="0" borderId="3" xfId="0" applyNumberFormat="1" applyFont="1" applyFill="1" applyBorder="1" applyAlignment="1">
      <alignment horizontal="right"/>
    </xf>
    <xf numFmtId="179" fontId="14" fillId="0" borderId="3" xfId="0" applyNumberFormat="1" applyFont="1" applyFill="1" applyBorder="1" applyAlignment="1">
      <alignment horizontal="right"/>
    </xf>
    <xf numFmtId="183" fontId="14" fillId="0" borderId="3" xfId="0" applyNumberFormat="1" applyFont="1" applyFill="1" applyBorder="1"/>
    <xf numFmtId="182" fontId="14" fillId="0" borderId="3" xfId="0" applyNumberFormat="1" applyFont="1" applyFill="1" applyBorder="1"/>
    <xf numFmtId="178" fontId="14" fillId="0" borderId="3" xfId="0" applyNumberFormat="1" applyFont="1" applyFill="1" applyBorder="1" applyAlignment="1">
      <alignment horizontal="right"/>
    </xf>
    <xf numFmtId="177" fontId="14" fillId="0" borderId="3" xfId="0" applyNumberFormat="1" applyFont="1" applyFill="1" applyBorder="1"/>
    <xf numFmtId="178" fontId="14" fillId="0" borderId="18" xfId="0" applyNumberFormat="1" applyFont="1" applyFill="1" applyBorder="1" applyAlignment="1">
      <alignment horizontal="right"/>
    </xf>
    <xf numFmtId="177" fontId="14" fillId="0" borderId="13" xfId="0" applyNumberFormat="1" applyFont="1" applyFill="1" applyBorder="1" applyAlignment="1">
      <alignment horizontal="right"/>
    </xf>
    <xf numFmtId="177" fontId="14" fillId="0" borderId="18" xfId="0" applyNumberFormat="1" applyFont="1" applyFill="1" applyBorder="1" applyAlignment="1">
      <alignment horizontal="right"/>
    </xf>
    <xf numFmtId="178" fontId="14" fillId="0" borderId="9" xfId="0" applyNumberFormat="1" applyFont="1" applyFill="1" applyBorder="1"/>
    <xf numFmtId="179" fontId="14" fillId="0" borderId="9" xfId="0" applyNumberFormat="1" applyFont="1" applyFill="1" applyBorder="1"/>
    <xf numFmtId="0" fontId="17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right" vertical="center"/>
    </xf>
    <xf numFmtId="0" fontId="14" fillId="4" borderId="1" xfId="0" quotePrefix="1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7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 textRotation="255"/>
    </xf>
    <xf numFmtId="0" fontId="0" fillId="3" borderId="16" xfId="0" applyFont="1" applyFill="1" applyBorder="1" applyAlignment="1">
      <alignment horizontal="center" vertical="center" textRotation="255"/>
    </xf>
    <xf numFmtId="0" fontId="0" fillId="3" borderId="26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horizontal="center" vertical="center" textRotation="180"/>
    </xf>
    <xf numFmtId="0" fontId="0" fillId="2" borderId="1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38" xfId="0" applyFont="1" applyFill="1" applyBorder="1" applyAlignment="1">
      <alignment horizontal="center" vertical="center"/>
    </xf>
    <xf numFmtId="0" fontId="0" fillId="2" borderId="39" xfId="0" applyFont="1" applyFill="1" applyBorder="1" applyAlignment="1">
      <alignment horizontal="center" vertical="center"/>
    </xf>
    <xf numFmtId="0" fontId="0" fillId="2" borderId="40" xfId="0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/>
    </xf>
    <xf numFmtId="0" fontId="0" fillId="2" borderId="42" xfId="0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42" xfId="0" applyFont="1" applyFill="1" applyBorder="1" applyAlignment="1">
      <alignment horizontal="center" vertical="center" textRotation="255" shrinkToFit="1"/>
    </xf>
    <xf numFmtId="0" fontId="0" fillId="2" borderId="44" xfId="0" applyFont="1" applyFill="1" applyBorder="1" applyAlignment="1">
      <alignment horizontal="center" vertical="center" textRotation="255" shrinkToFit="1"/>
    </xf>
    <xf numFmtId="0" fontId="0" fillId="2" borderId="45" xfId="0" applyFont="1" applyFill="1" applyBorder="1" applyAlignment="1">
      <alignment horizontal="center" vertical="center" textRotation="255" shrinkToFit="1"/>
    </xf>
    <xf numFmtId="0" fontId="3" fillId="4" borderId="1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2" borderId="60" xfId="0" applyFont="1" applyFill="1" applyBorder="1" applyAlignment="1">
      <alignment horizontal="center" vertical="center"/>
    </xf>
    <xf numFmtId="0" fontId="0" fillId="2" borderId="51" xfId="0" applyFont="1" applyFill="1" applyBorder="1" applyAlignment="1">
      <alignment horizontal="center" vertical="center"/>
    </xf>
    <xf numFmtId="0" fontId="0" fillId="2" borderId="61" xfId="0" applyFont="1" applyFill="1" applyBorder="1" applyAlignment="1">
      <alignment horizontal="center" vertical="center"/>
    </xf>
    <xf numFmtId="0" fontId="0" fillId="2" borderId="46" xfId="0" applyFont="1" applyFill="1" applyBorder="1" applyAlignment="1">
      <alignment horizontal="center" vertical="center"/>
    </xf>
    <xf numFmtId="0" fontId="0" fillId="2" borderId="50" xfId="0" applyFont="1" applyFill="1" applyBorder="1" applyAlignment="1">
      <alignment horizontal="center" vertical="center"/>
    </xf>
    <xf numFmtId="0" fontId="0" fillId="2" borderId="53" xfId="0" applyFont="1" applyFill="1" applyBorder="1" applyAlignment="1">
      <alignment horizontal="center" vertical="center"/>
    </xf>
    <xf numFmtId="181" fontId="0" fillId="2" borderId="49" xfId="0" applyNumberFormat="1" applyFont="1" applyFill="1" applyBorder="1" applyAlignment="1">
      <alignment horizontal="right" vertical="center"/>
    </xf>
    <xf numFmtId="181" fontId="0" fillId="2" borderId="34" xfId="0" applyNumberFormat="1" applyFont="1" applyFill="1" applyBorder="1" applyAlignment="1">
      <alignment horizontal="right" vertical="center"/>
    </xf>
    <xf numFmtId="41" fontId="19" fillId="2" borderId="13" xfId="0" applyNumberFormat="1" applyFont="1" applyFill="1" applyBorder="1" applyAlignment="1">
      <alignment horizontal="center" vertical="center"/>
    </xf>
    <xf numFmtId="41" fontId="19" fillId="2" borderId="14" xfId="0" applyNumberFormat="1" applyFont="1" applyFill="1" applyBorder="1" applyAlignment="1">
      <alignment horizontal="center" vertical="center"/>
    </xf>
    <xf numFmtId="178" fontId="19" fillId="2" borderId="13" xfId="0" applyNumberFormat="1" applyFont="1" applyFill="1" applyBorder="1" applyAlignment="1">
      <alignment horizontal="right" vertical="center"/>
    </xf>
    <xf numFmtId="178" fontId="19" fillId="2" borderId="14" xfId="0" applyNumberFormat="1" applyFont="1" applyFill="1" applyBorder="1" applyAlignment="1">
      <alignment horizontal="right" vertical="center"/>
    </xf>
    <xf numFmtId="0" fontId="0" fillId="2" borderId="43" xfId="0" applyFont="1" applyFill="1" applyBorder="1" applyAlignment="1">
      <alignment horizontal="center" vertical="center" shrinkToFit="1"/>
    </xf>
    <xf numFmtId="0" fontId="0" fillId="2" borderId="47" xfId="0" applyFont="1" applyFill="1" applyBorder="1" applyAlignment="1">
      <alignment horizontal="center" vertical="center" shrinkToFit="1"/>
    </xf>
    <xf numFmtId="0" fontId="0" fillId="2" borderId="50" xfId="0" applyFont="1" applyFill="1" applyBorder="1" applyAlignment="1">
      <alignment horizontal="center" vertical="center" shrinkToFit="1"/>
    </xf>
    <xf numFmtId="0" fontId="0" fillId="2" borderId="51" xfId="0" applyFont="1" applyFill="1" applyBorder="1" applyAlignment="1">
      <alignment horizontal="center" vertical="center" shrinkToFit="1"/>
    </xf>
    <xf numFmtId="0" fontId="0" fillId="2" borderId="52" xfId="0" applyFont="1" applyFill="1" applyBorder="1" applyAlignment="1">
      <alignment horizontal="center" vertical="center" shrinkToFit="1"/>
    </xf>
    <xf numFmtId="0" fontId="0" fillId="2" borderId="53" xfId="0" applyFont="1" applyFill="1" applyBorder="1" applyAlignment="1">
      <alignment horizontal="center" vertical="center" shrinkToFit="1"/>
    </xf>
    <xf numFmtId="0" fontId="0" fillId="2" borderId="54" xfId="0" applyFont="1" applyFill="1" applyBorder="1" applyAlignment="1">
      <alignment horizontal="center" vertical="center"/>
    </xf>
    <xf numFmtId="0" fontId="0" fillId="2" borderId="5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textRotation="255"/>
    </xf>
    <xf numFmtId="0" fontId="0" fillId="3" borderId="65" xfId="0" applyFont="1" applyFill="1" applyBorder="1" applyAlignment="1">
      <alignment horizontal="center" vertical="center" textRotation="255"/>
    </xf>
    <xf numFmtId="0" fontId="0" fillId="2" borderId="22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56" xfId="0" applyFont="1" applyFill="1" applyBorder="1" applyAlignment="1">
      <alignment horizontal="center" vertical="center"/>
    </xf>
    <xf numFmtId="0" fontId="0" fillId="2" borderId="57" xfId="0" applyFont="1" applyFill="1" applyBorder="1" applyAlignment="1">
      <alignment horizontal="center" vertical="center"/>
    </xf>
    <xf numFmtId="0" fontId="3" fillId="3" borderId="64" xfId="0" applyNumberFormat="1" applyFont="1" applyFill="1" applyBorder="1" applyAlignment="1">
      <alignment horizontal="center" vertical="center" wrapText="1" shrinkToFit="1"/>
    </xf>
    <xf numFmtId="0" fontId="3" fillId="3" borderId="16" xfId="0" applyNumberFormat="1" applyFont="1" applyFill="1" applyBorder="1" applyAlignment="1">
      <alignment horizontal="center" vertical="center" wrapText="1" shrinkToFit="1"/>
    </xf>
    <xf numFmtId="0" fontId="3" fillId="3" borderId="65" xfId="0" applyNumberFormat="1" applyFont="1" applyFill="1" applyBorder="1" applyAlignment="1">
      <alignment horizontal="center" vertical="center" wrapText="1" shrinkToFit="1"/>
    </xf>
    <xf numFmtId="0" fontId="0" fillId="2" borderId="60" xfId="0" applyFont="1" applyFill="1" applyBorder="1" applyAlignment="1">
      <alignment horizontal="center" vertical="center" shrinkToFit="1"/>
    </xf>
    <xf numFmtId="0" fontId="0" fillId="2" borderId="61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center" vertical="center" textRotation="255" shrinkToFi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/>
    </xf>
    <xf numFmtId="0" fontId="0" fillId="2" borderId="47" xfId="0" applyFont="1" applyFill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2" borderId="58" xfId="0" applyFont="1" applyFill="1" applyBorder="1" applyAlignment="1">
      <alignment horizontal="center" vertical="center"/>
    </xf>
    <xf numFmtId="0" fontId="0" fillId="2" borderId="5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 wrapText="1"/>
    </xf>
    <xf numFmtId="0" fontId="0" fillId="2" borderId="51" xfId="0" applyFont="1" applyFill="1" applyBorder="1" applyAlignment="1">
      <alignment horizontal="center" vertical="center" wrapText="1"/>
    </xf>
    <xf numFmtId="0" fontId="0" fillId="2" borderId="61" xfId="0" applyFont="1" applyFill="1" applyBorder="1" applyAlignment="1">
      <alignment horizontal="center" vertical="center" wrapText="1"/>
    </xf>
    <xf numFmtId="0" fontId="0" fillId="2" borderId="62" xfId="0" applyFont="1" applyFill="1" applyBorder="1" applyAlignment="1">
      <alignment horizontal="center" vertical="center"/>
    </xf>
    <xf numFmtId="0" fontId="0" fillId="2" borderId="6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textRotation="180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6" xfId="0" applyFont="1" applyFill="1" applyBorder="1"/>
    <xf numFmtId="0" fontId="3" fillId="0" borderId="10" xfId="0" applyFont="1" applyFill="1" applyBorder="1"/>
    <xf numFmtId="0" fontId="3" fillId="0" borderId="4" xfId="0" applyFont="1" applyFill="1" applyBorder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3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1" xfId="0" quotePrefix="1" applyFont="1" applyFill="1" applyBorder="1" applyAlignment="1">
      <alignment horizontal="center"/>
    </xf>
    <xf numFmtId="0" fontId="14" fillId="0" borderId="37" xfId="0" quotePrefix="1" applyFont="1" applyFill="1" applyBorder="1" applyAlignment="1">
      <alignment horizontal="center"/>
    </xf>
    <xf numFmtId="0" fontId="14" fillId="0" borderId="8" xfId="0" quotePrefix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3410d6c8\&#20316;&#26989;&#29992;\03%20&#36001;&#25919;1\27%20&#36001;&#25919;&#24180;&#22577;\R02_&#36001;&#25919;&#24180;&#22577;\&#12304;&#20013;&#23614;&#20316;&#26989;&#20013;&#12305;&#21069;&#24180;&#24230;&#65288;30&#36001;&#25919;&#24180;&#22577;&#65289;&#12408;&#35336;&#31639;&#24335;&#20837;\03_&#31532;&#65298;&#32232;\01_&#24066;&#30010;&#26449;&#20998;\&#12487;&#12540;&#12479;&#12467;&#12531;&#12496;&#12540;&#12479;&#12540;&#65288;5&#38917;&#30446;&#23550;&#24540;&#65289;2010&#36942;&#21435;&#12487;&#12540;&#12479;&#38918;&#8594;&#20869;&#37096;&#31649;&#29702;&#3891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過去データ入力用"/>
      <sheetName val="並替え後"/>
    </sheetNames>
    <sheetDataSet>
      <sheetData sheetId="0">
        <row r="5">
          <cell r="A5">
            <v>201</v>
          </cell>
          <cell r="B5" t="str">
            <v>C0720100000</v>
          </cell>
          <cell r="C5" t="str">
            <v>福島市</v>
          </cell>
          <cell r="D5">
            <v>43321116</v>
          </cell>
          <cell r="E5">
            <v>33238</v>
          </cell>
          <cell r="F5">
            <v>30410138</v>
          </cell>
          <cell r="G5">
            <v>-932</v>
          </cell>
          <cell r="H5">
            <v>12945148</v>
          </cell>
        </row>
        <row r="6">
          <cell r="A6">
            <v>2011</v>
          </cell>
          <cell r="B6" t="str">
            <v>C0720100100</v>
          </cell>
          <cell r="C6" t="str">
            <v>旧福島市</v>
          </cell>
          <cell r="D6">
            <v>41484393</v>
          </cell>
          <cell r="E6">
            <v>34480</v>
          </cell>
          <cell r="F6">
            <v>29913061</v>
          </cell>
          <cell r="G6">
            <v>-881</v>
          </cell>
          <cell r="H6">
            <v>11606693</v>
          </cell>
        </row>
        <row r="7">
          <cell r="A7">
            <v>2012</v>
          </cell>
          <cell r="B7" t="str">
            <v>C0720100200</v>
          </cell>
          <cell r="C7" t="str">
            <v>旧飯野町</v>
          </cell>
          <cell r="D7">
            <v>1836723</v>
          </cell>
          <cell r="E7">
            <v>-1242</v>
          </cell>
          <cell r="F7">
            <v>497077</v>
          </cell>
          <cell r="G7">
            <v>-51</v>
          </cell>
          <cell r="H7">
            <v>1338455</v>
          </cell>
        </row>
        <row r="8">
          <cell r="A8">
            <v>202</v>
          </cell>
          <cell r="B8" t="str">
            <v>C0720280000</v>
          </cell>
          <cell r="C8" t="str">
            <v>会津若松市</v>
          </cell>
          <cell r="D8">
            <v>22841255</v>
          </cell>
          <cell r="E8">
            <v>0</v>
          </cell>
          <cell r="F8">
            <v>13212281</v>
          </cell>
          <cell r="G8">
            <v>0</v>
          </cell>
          <cell r="H8">
            <v>9628974</v>
          </cell>
        </row>
        <row r="9">
          <cell r="B9" t="str">
            <v>C0720280100</v>
          </cell>
          <cell r="C9" t="str">
            <v>旧会津若松市</v>
          </cell>
          <cell r="D9">
            <v>20603630</v>
          </cell>
          <cell r="E9">
            <v>0</v>
          </cell>
          <cell r="F9">
            <v>12333217</v>
          </cell>
          <cell r="G9">
            <v>0</v>
          </cell>
          <cell r="H9">
            <v>8270413</v>
          </cell>
        </row>
        <row r="10">
          <cell r="A10">
            <v>2023</v>
          </cell>
          <cell r="B10" t="str">
            <v>C0720280200</v>
          </cell>
          <cell r="C10" t="str">
            <v>旧河東町</v>
          </cell>
          <cell r="D10">
            <v>2237625</v>
          </cell>
          <cell r="E10">
            <v>0</v>
          </cell>
          <cell r="F10">
            <v>879064</v>
          </cell>
          <cell r="G10">
            <v>0</v>
          </cell>
          <cell r="H10">
            <v>1358561</v>
          </cell>
        </row>
        <row r="11">
          <cell r="A11">
            <v>2020</v>
          </cell>
          <cell r="B11" t="str">
            <v>C0720290000</v>
          </cell>
          <cell r="C11" t="str">
            <v>新１会津若松市</v>
          </cell>
          <cell r="D11">
            <v>20603630</v>
          </cell>
          <cell r="E11">
            <v>0</v>
          </cell>
          <cell r="F11">
            <v>12333217</v>
          </cell>
          <cell r="G11">
            <v>0</v>
          </cell>
          <cell r="H11">
            <v>8270413</v>
          </cell>
        </row>
        <row r="12">
          <cell r="A12">
            <v>2021</v>
          </cell>
          <cell r="B12" t="str">
            <v>C0720290100</v>
          </cell>
          <cell r="C12" t="str">
            <v>旧１会津若松市</v>
          </cell>
          <cell r="D12">
            <v>18521125</v>
          </cell>
          <cell r="E12">
            <v>0</v>
          </cell>
          <cell r="F12">
            <v>11722743</v>
          </cell>
          <cell r="G12">
            <v>0</v>
          </cell>
          <cell r="H12">
            <v>6798382</v>
          </cell>
        </row>
        <row r="13">
          <cell r="A13">
            <v>2022</v>
          </cell>
          <cell r="B13" t="str">
            <v>C0720290200</v>
          </cell>
          <cell r="C13" t="str">
            <v>旧１北会津村</v>
          </cell>
          <cell r="D13">
            <v>2082505</v>
          </cell>
          <cell r="E13">
            <v>0</v>
          </cell>
          <cell r="F13">
            <v>610474</v>
          </cell>
          <cell r="G13">
            <v>0</v>
          </cell>
          <cell r="H13">
            <v>1472031</v>
          </cell>
        </row>
        <row r="14">
          <cell r="A14">
            <v>203</v>
          </cell>
          <cell r="B14" t="str">
            <v>C0720360000</v>
          </cell>
          <cell r="C14" t="str">
            <v>郡山市</v>
          </cell>
          <cell r="D14">
            <v>50063242</v>
          </cell>
          <cell r="E14">
            <v>105497</v>
          </cell>
          <cell r="F14">
            <v>37477376</v>
          </cell>
          <cell r="G14">
            <v>43701</v>
          </cell>
          <cell r="H14">
            <v>12647662</v>
          </cell>
        </row>
        <row r="15">
          <cell r="A15">
            <v>204</v>
          </cell>
          <cell r="B15" t="str">
            <v>C0720440000</v>
          </cell>
          <cell r="C15" t="str">
            <v>いわき市</v>
          </cell>
          <cell r="D15">
            <v>55527974</v>
          </cell>
          <cell r="E15">
            <v>130273</v>
          </cell>
          <cell r="F15">
            <v>38033705</v>
          </cell>
          <cell r="G15">
            <v>-100383</v>
          </cell>
          <cell r="H15">
            <v>17724925</v>
          </cell>
        </row>
        <row r="16">
          <cell r="A16">
            <v>205</v>
          </cell>
          <cell r="B16" t="str">
            <v>C0720520000</v>
          </cell>
          <cell r="C16" t="str">
            <v>白河市</v>
          </cell>
          <cell r="D16">
            <v>14154343</v>
          </cell>
          <cell r="E16">
            <v>0</v>
          </cell>
          <cell r="F16">
            <v>7269671</v>
          </cell>
          <cell r="G16">
            <v>0</v>
          </cell>
          <cell r="H16">
            <v>6884672</v>
          </cell>
        </row>
        <row r="17">
          <cell r="A17">
            <v>2051</v>
          </cell>
          <cell r="B17" t="str">
            <v>C0720520100</v>
          </cell>
          <cell r="C17" t="str">
            <v>旧白河市</v>
          </cell>
          <cell r="D17">
            <v>8311338</v>
          </cell>
          <cell r="E17">
            <v>0</v>
          </cell>
          <cell r="F17">
            <v>5646029</v>
          </cell>
          <cell r="G17">
            <v>0</v>
          </cell>
          <cell r="H17">
            <v>2665309</v>
          </cell>
        </row>
        <row r="18">
          <cell r="A18">
            <v>2052</v>
          </cell>
          <cell r="B18" t="str">
            <v>C0720520200</v>
          </cell>
          <cell r="C18" t="str">
            <v>旧表郷村</v>
          </cell>
          <cell r="D18">
            <v>2097017</v>
          </cell>
          <cell r="E18">
            <v>0</v>
          </cell>
          <cell r="F18">
            <v>595123</v>
          </cell>
          <cell r="G18">
            <v>0</v>
          </cell>
          <cell r="H18">
            <v>1501894</v>
          </cell>
        </row>
        <row r="19">
          <cell r="A19">
            <v>2053</v>
          </cell>
          <cell r="B19" t="str">
            <v>C0720520300</v>
          </cell>
          <cell r="C19" t="str">
            <v>旧東村</v>
          </cell>
          <cell r="D19">
            <v>1931883</v>
          </cell>
          <cell r="E19">
            <v>0</v>
          </cell>
          <cell r="F19">
            <v>538477</v>
          </cell>
          <cell r="G19">
            <v>0</v>
          </cell>
          <cell r="H19">
            <v>1393406</v>
          </cell>
        </row>
        <row r="20">
          <cell r="A20">
            <v>2054</v>
          </cell>
          <cell r="B20" t="str">
            <v>C0720520400</v>
          </cell>
          <cell r="C20" t="str">
            <v>旧大信村</v>
          </cell>
          <cell r="D20">
            <v>1814105</v>
          </cell>
          <cell r="E20">
            <v>0</v>
          </cell>
          <cell r="F20">
            <v>490042</v>
          </cell>
          <cell r="G20">
            <v>0</v>
          </cell>
          <cell r="H20">
            <v>1324063</v>
          </cell>
        </row>
        <row r="21">
          <cell r="A21">
            <v>207</v>
          </cell>
          <cell r="B21" t="str">
            <v>C0720790000</v>
          </cell>
          <cell r="C21" t="str">
            <v>須賀川市</v>
          </cell>
          <cell r="D21">
            <v>15046946</v>
          </cell>
          <cell r="E21">
            <v>19729</v>
          </cell>
          <cell r="F21">
            <v>7729290</v>
          </cell>
          <cell r="G21">
            <v>14546</v>
          </cell>
          <cell r="H21">
            <v>7322839</v>
          </cell>
        </row>
        <row r="22">
          <cell r="A22">
            <v>2071</v>
          </cell>
          <cell r="B22" t="str">
            <v>C0720790100</v>
          </cell>
          <cell r="C22" t="str">
            <v>旧須賀川市</v>
          </cell>
          <cell r="D22">
            <v>11058750</v>
          </cell>
          <cell r="E22">
            <v>16678</v>
          </cell>
          <cell r="F22">
            <v>6668634</v>
          </cell>
          <cell r="G22">
            <v>13020</v>
          </cell>
          <cell r="H22">
            <v>4393774</v>
          </cell>
        </row>
        <row r="23">
          <cell r="A23">
            <v>2072</v>
          </cell>
          <cell r="B23" t="str">
            <v>C0720790200</v>
          </cell>
          <cell r="C23" t="str">
            <v>旧長沼町</v>
          </cell>
          <cell r="D23">
            <v>1964072</v>
          </cell>
          <cell r="E23">
            <v>1168</v>
          </cell>
          <cell r="F23">
            <v>550489</v>
          </cell>
          <cell r="G23">
            <v>1553</v>
          </cell>
          <cell r="H23">
            <v>1413198</v>
          </cell>
        </row>
        <row r="24">
          <cell r="A24">
            <v>2073</v>
          </cell>
          <cell r="B24" t="str">
            <v>C0720790300</v>
          </cell>
          <cell r="C24" t="str">
            <v>旧岩瀬村</v>
          </cell>
          <cell r="D24">
            <v>2024124</v>
          </cell>
          <cell r="E24">
            <v>1883</v>
          </cell>
          <cell r="F24">
            <v>510167</v>
          </cell>
          <cell r="G24">
            <v>-27</v>
          </cell>
          <cell r="H24">
            <v>1515867</v>
          </cell>
        </row>
        <row r="25">
          <cell r="A25">
            <v>208</v>
          </cell>
          <cell r="B25" t="str">
            <v>C0720870000</v>
          </cell>
          <cell r="C25" t="str">
            <v>喜多方市</v>
          </cell>
          <cell r="D25">
            <v>14035888</v>
          </cell>
          <cell r="E25">
            <v>0</v>
          </cell>
          <cell r="F25">
            <v>4405925</v>
          </cell>
          <cell r="G25">
            <v>0</v>
          </cell>
          <cell r="H25">
            <v>9629963</v>
          </cell>
        </row>
        <row r="26">
          <cell r="A26">
            <v>2081</v>
          </cell>
          <cell r="B26" t="str">
            <v>C0720870100</v>
          </cell>
          <cell r="C26" t="str">
            <v>旧喜多方市</v>
          </cell>
          <cell r="D26">
            <v>6665911</v>
          </cell>
          <cell r="E26">
            <v>0</v>
          </cell>
          <cell r="F26">
            <v>2994111</v>
          </cell>
          <cell r="G26">
            <v>0</v>
          </cell>
          <cell r="H26">
            <v>3671800</v>
          </cell>
        </row>
        <row r="27">
          <cell r="A27">
            <v>2082</v>
          </cell>
          <cell r="B27" t="str">
            <v>C0720870200</v>
          </cell>
          <cell r="C27" t="str">
            <v>旧熱塩加納村</v>
          </cell>
          <cell r="D27">
            <v>1551406</v>
          </cell>
          <cell r="E27">
            <v>0</v>
          </cell>
          <cell r="F27">
            <v>203023</v>
          </cell>
          <cell r="G27">
            <v>0</v>
          </cell>
          <cell r="H27">
            <v>1348383</v>
          </cell>
        </row>
        <row r="28">
          <cell r="A28">
            <v>2083</v>
          </cell>
          <cell r="B28" t="str">
            <v>C0720870300</v>
          </cell>
          <cell r="C28" t="str">
            <v>旧塩川町</v>
          </cell>
          <cell r="D28">
            <v>2663190</v>
          </cell>
          <cell r="E28">
            <v>0</v>
          </cell>
          <cell r="F28">
            <v>739101</v>
          </cell>
          <cell r="G28">
            <v>0</v>
          </cell>
          <cell r="H28">
            <v>1924089</v>
          </cell>
        </row>
        <row r="29">
          <cell r="A29">
            <v>2084</v>
          </cell>
          <cell r="B29" t="str">
            <v>C0720870400</v>
          </cell>
          <cell r="C29" t="str">
            <v>旧山都町</v>
          </cell>
          <cell r="D29">
            <v>1971709</v>
          </cell>
          <cell r="E29">
            <v>0</v>
          </cell>
          <cell r="F29">
            <v>234917</v>
          </cell>
          <cell r="G29">
            <v>0</v>
          </cell>
          <cell r="H29">
            <v>1736792</v>
          </cell>
        </row>
        <row r="30">
          <cell r="A30">
            <v>2085</v>
          </cell>
          <cell r="B30" t="str">
            <v>C0720870500</v>
          </cell>
          <cell r="C30" t="str">
            <v>旧高郷村</v>
          </cell>
          <cell r="D30">
            <v>1183672</v>
          </cell>
          <cell r="E30">
            <v>0</v>
          </cell>
          <cell r="F30">
            <v>234773</v>
          </cell>
          <cell r="G30">
            <v>0</v>
          </cell>
          <cell r="H30">
            <v>948899</v>
          </cell>
        </row>
        <row r="31">
          <cell r="A31">
            <v>209</v>
          </cell>
          <cell r="B31" t="str">
            <v>C0720950000</v>
          </cell>
          <cell r="C31" t="str">
            <v>相馬市</v>
          </cell>
          <cell r="D31">
            <v>7247560</v>
          </cell>
          <cell r="E31">
            <v>13713</v>
          </cell>
          <cell r="F31">
            <v>3976046</v>
          </cell>
          <cell r="G31">
            <v>12998</v>
          </cell>
          <cell r="H31">
            <v>3272229</v>
          </cell>
        </row>
        <row r="32">
          <cell r="A32">
            <v>210</v>
          </cell>
          <cell r="B32" t="str">
            <v>C0721090000</v>
          </cell>
          <cell r="C32" t="str">
            <v>二本松市</v>
          </cell>
          <cell r="D32">
            <v>14543257</v>
          </cell>
          <cell r="E32">
            <v>0</v>
          </cell>
          <cell r="F32">
            <v>5647368</v>
          </cell>
          <cell r="G32">
            <v>0</v>
          </cell>
          <cell r="H32">
            <v>8895889</v>
          </cell>
        </row>
        <row r="33">
          <cell r="A33">
            <v>2101</v>
          </cell>
          <cell r="B33" t="str">
            <v>C0721090100</v>
          </cell>
          <cell r="C33" t="str">
            <v>旧二本松市</v>
          </cell>
          <cell r="D33">
            <v>6488509</v>
          </cell>
          <cell r="E33">
            <v>0</v>
          </cell>
          <cell r="F33">
            <v>3491126</v>
          </cell>
          <cell r="G33">
            <v>0</v>
          </cell>
          <cell r="H33">
            <v>2997383</v>
          </cell>
        </row>
        <row r="34">
          <cell r="A34">
            <v>2102</v>
          </cell>
          <cell r="B34" t="str">
            <v>C0721090200</v>
          </cell>
          <cell r="C34" t="str">
            <v>旧安達町</v>
          </cell>
          <cell r="D34">
            <v>2731862</v>
          </cell>
          <cell r="E34">
            <v>0</v>
          </cell>
          <cell r="F34">
            <v>1064137</v>
          </cell>
          <cell r="G34">
            <v>0</v>
          </cell>
          <cell r="H34">
            <v>1667725</v>
          </cell>
        </row>
        <row r="35">
          <cell r="A35">
            <v>2103</v>
          </cell>
          <cell r="B35" t="str">
            <v>C0721090300</v>
          </cell>
          <cell r="C35" t="str">
            <v>旧岩代町</v>
          </cell>
          <cell r="D35">
            <v>2846624</v>
          </cell>
          <cell r="E35">
            <v>0</v>
          </cell>
          <cell r="F35">
            <v>597390</v>
          </cell>
          <cell r="G35">
            <v>0</v>
          </cell>
          <cell r="H35">
            <v>2249234</v>
          </cell>
        </row>
        <row r="36">
          <cell r="A36">
            <v>2104</v>
          </cell>
          <cell r="B36" t="str">
            <v>C0721090400</v>
          </cell>
          <cell r="C36" t="str">
            <v>旧東和町</v>
          </cell>
          <cell r="D36">
            <v>2476262</v>
          </cell>
          <cell r="E36">
            <v>0</v>
          </cell>
          <cell r="F36">
            <v>494715</v>
          </cell>
          <cell r="G36">
            <v>0</v>
          </cell>
          <cell r="H36">
            <v>1981547</v>
          </cell>
        </row>
        <row r="37">
          <cell r="A37">
            <v>211</v>
          </cell>
          <cell r="B37" t="str">
            <v>C0721170000</v>
          </cell>
          <cell r="C37" t="str">
            <v>田村市</v>
          </cell>
          <cell r="D37">
            <v>12801499</v>
          </cell>
          <cell r="E37">
            <v>4677</v>
          </cell>
          <cell r="F37">
            <v>3317500</v>
          </cell>
          <cell r="G37">
            <v>425</v>
          </cell>
          <cell r="H37">
            <v>9488251</v>
          </cell>
        </row>
        <row r="38">
          <cell r="A38">
            <v>2111</v>
          </cell>
          <cell r="B38" t="str">
            <v>C0721170100</v>
          </cell>
          <cell r="C38" t="str">
            <v>旧滝根町</v>
          </cell>
          <cell r="D38">
            <v>1867806</v>
          </cell>
          <cell r="E38">
            <v>-10156</v>
          </cell>
          <cell r="F38">
            <v>373052</v>
          </cell>
          <cell r="G38">
            <v>77</v>
          </cell>
          <cell r="H38">
            <v>1484521</v>
          </cell>
        </row>
        <row r="39">
          <cell r="A39">
            <v>2112</v>
          </cell>
          <cell r="B39" t="str">
            <v>C0721170200</v>
          </cell>
          <cell r="C39" t="str">
            <v>旧大越町</v>
          </cell>
          <cell r="D39">
            <v>1824360</v>
          </cell>
          <cell r="E39">
            <v>21910</v>
          </cell>
          <cell r="F39">
            <v>391900</v>
          </cell>
          <cell r="G39">
            <v>83</v>
          </cell>
          <cell r="H39">
            <v>1454287</v>
          </cell>
        </row>
        <row r="40">
          <cell r="A40">
            <v>2113</v>
          </cell>
          <cell r="B40" t="str">
            <v>C0721170300</v>
          </cell>
          <cell r="C40" t="str">
            <v>旧都路村</v>
          </cell>
          <cell r="D40">
            <v>1602925</v>
          </cell>
          <cell r="E40">
            <v>19916</v>
          </cell>
          <cell r="F40">
            <v>290598</v>
          </cell>
          <cell r="G40">
            <v>-1</v>
          </cell>
          <cell r="H40">
            <v>1332244</v>
          </cell>
        </row>
        <row r="41">
          <cell r="A41">
            <v>2114</v>
          </cell>
          <cell r="B41" t="str">
            <v>C0721170400</v>
          </cell>
          <cell r="C41" t="str">
            <v>旧常葉町</v>
          </cell>
          <cell r="D41">
            <v>2044812</v>
          </cell>
          <cell r="E41">
            <v>-3103</v>
          </cell>
          <cell r="F41">
            <v>404288</v>
          </cell>
          <cell r="G41">
            <v>-127</v>
          </cell>
          <cell r="H41">
            <v>1637548</v>
          </cell>
        </row>
        <row r="42">
          <cell r="A42">
            <v>2115</v>
          </cell>
          <cell r="B42" t="str">
            <v>C0721170500</v>
          </cell>
          <cell r="C42" t="str">
            <v>旧船引町</v>
          </cell>
          <cell r="D42">
            <v>5461596</v>
          </cell>
          <cell r="E42">
            <v>-23890</v>
          </cell>
          <cell r="F42">
            <v>1857662</v>
          </cell>
          <cell r="G42">
            <v>393</v>
          </cell>
          <cell r="H42">
            <v>3579651</v>
          </cell>
        </row>
        <row r="43">
          <cell r="A43">
            <v>212</v>
          </cell>
          <cell r="B43" t="str">
            <v>C0721250000</v>
          </cell>
          <cell r="C43" t="str">
            <v>南相馬市</v>
          </cell>
          <cell r="D43">
            <v>14464569</v>
          </cell>
          <cell r="E43">
            <v>-4</v>
          </cell>
          <cell r="F43">
            <v>7113676</v>
          </cell>
          <cell r="G43">
            <v>12554</v>
          </cell>
          <cell r="H43">
            <v>7338335</v>
          </cell>
        </row>
        <row r="44">
          <cell r="A44">
            <v>2121</v>
          </cell>
          <cell r="B44" t="str">
            <v>C0721250100</v>
          </cell>
          <cell r="C44" t="str">
            <v>旧原町市</v>
          </cell>
          <cell r="D44">
            <v>8185505</v>
          </cell>
          <cell r="E44">
            <v>-18</v>
          </cell>
          <cell r="F44">
            <v>5120536</v>
          </cell>
          <cell r="G44">
            <v>8869</v>
          </cell>
          <cell r="H44">
            <v>3056082</v>
          </cell>
        </row>
        <row r="45">
          <cell r="A45">
            <v>2122</v>
          </cell>
          <cell r="B45" t="str">
            <v>C0721250200</v>
          </cell>
          <cell r="C45" t="str">
            <v>旧鹿島町</v>
          </cell>
          <cell r="D45">
            <v>3219550</v>
          </cell>
          <cell r="E45">
            <v>-78</v>
          </cell>
          <cell r="F45">
            <v>955446</v>
          </cell>
          <cell r="G45">
            <v>1373</v>
          </cell>
          <cell r="H45">
            <v>2262653</v>
          </cell>
        </row>
        <row r="46">
          <cell r="A46">
            <v>2123</v>
          </cell>
          <cell r="B46" t="str">
            <v>C0721250300</v>
          </cell>
          <cell r="C46" t="str">
            <v>旧小高町</v>
          </cell>
          <cell r="D46">
            <v>3059514</v>
          </cell>
          <cell r="E46">
            <v>92</v>
          </cell>
          <cell r="F46">
            <v>1037694</v>
          </cell>
          <cell r="G46">
            <v>2312</v>
          </cell>
          <cell r="H46">
            <v>2019600</v>
          </cell>
        </row>
        <row r="47">
          <cell r="A47">
            <v>213</v>
          </cell>
          <cell r="B47" t="str">
            <v>C0721330000</v>
          </cell>
          <cell r="C47" t="str">
            <v>伊達市</v>
          </cell>
          <cell r="D47">
            <v>15455337</v>
          </cell>
          <cell r="E47">
            <v>0</v>
          </cell>
          <cell r="F47">
            <v>5172592</v>
          </cell>
          <cell r="G47">
            <v>0</v>
          </cell>
          <cell r="H47">
            <v>10282745</v>
          </cell>
        </row>
        <row r="48">
          <cell r="A48">
            <v>2131</v>
          </cell>
          <cell r="B48" t="str">
            <v>C0721330100</v>
          </cell>
          <cell r="C48" t="str">
            <v>旧伊達町</v>
          </cell>
          <cell r="D48">
            <v>2352880</v>
          </cell>
          <cell r="E48">
            <v>0</v>
          </cell>
          <cell r="F48">
            <v>994660</v>
          </cell>
          <cell r="G48">
            <v>0</v>
          </cell>
          <cell r="H48">
            <v>1358220</v>
          </cell>
        </row>
        <row r="49">
          <cell r="A49">
            <v>2132</v>
          </cell>
          <cell r="B49" t="str">
            <v>C0721330200</v>
          </cell>
          <cell r="C49" t="str">
            <v>旧梁川町</v>
          </cell>
          <cell r="D49">
            <v>4332993</v>
          </cell>
          <cell r="E49">
            <v>0</v>
          </cell>
          <cell r="F49">
            <v>1461957</v>
          </cell>
          <cell r="G49">
            <v>0</v>
          </cell>
          <cell r="H49">
            <v>2871036</v>
          </cell>
        </row>
        <row r="50">
          <cell r="A50">
            <v>2133</v>
          </cell>
          <cell r="B50" t="str">
            <v>C0721330300</v>
          </cell>
          <cell r="C50" t="str">
            <v>旧保原町</v>
          </cell>
          <cell r="D50">
            <v>4559335</v>
          </cell>
          <cell r="E50">
            <v>0</v>
          </cell>
          <cell r="F50">
            <v>1900106</v>
          </cell>
          <cell r="G50">
            <v>0</v>
          </cell>
          <cell r="H50">
            <v>2659229</v>
          </cell>
        </row>
        <row r="51">
          <cell r="A51">
            <v>2134</v>
          </cell>
          <cell r="B51" t="str">
            <v>C0721330400</v>
          </cell>
          <cell r="C51" t="str">
            <v>旧霊山町</v>
          </cell>
          <cell r="D51">
            <v>2574274</v>
          </cell>
          <cell r="E51">
            <v>0</v>
          </cell>
          <cell r="F51">
            <v>575497</v>
          </cell>
          <cell r="G51">
            <v>0</v>
          </cell>
          <cell r="H51">
            <v>1998777</v>
          </cell>
        </row>
        <row r="52">
          <cell r="A52">
            <v>2135</v>
          </cell>
          <cell r="B52" t="str">
            <v>C0721330500</v>
          </cell>
          <cell r="C52" t="str">
            <v>旧月舘町</v>
          </cell>
          <cell r="D52">
            <v>1635855</v>
          </cell>
          <cell r="E52">
            <v>0</v>
          </cell>
          <cell r="F52">
            <v>240372</v>
          </cell>
          <cell r="G52">
            <v>0</v>
          </cell>
          <cell r="H52">
            <v>1395483</v>
          </cell>
        </row>
        <row r="53">
          <cell r="A53">
            <v>214</v>
          </cell>
          <cell r="B53" t="str">
            <v>C0721410000</v>
          </cell>
          <cell r="C53" t="str">
            <v>本宮市</v>
          </cell>
          <cell r="D53">
            <v>6361193</v>
          </cell>
          <cell r="E53">
            <v>1347</v>
          </cell>
          <cell r="F53">
            <v>3565479</v>
          </cell>
          <cell r="G53">
            <v>-649</v>
          </cell>
          <cell r="H53">
            <v>2797710</v>
          </cell>
        </row>
        <row r="54">
          <cell r="A54">
            <v>2141</v>
          </cell>
          <cell r="B54" t="str">
            <v>C0721410100</v>
          </cell>
          <cell r="C54" t="str">
            <v>旧本宮町</v>
          </cell>
          <cell r="D54">
            <v>3863959</v>
          </cell>
          <cell r="E54">
            <v>2251</v>
          </cell>
          <cell r="F54">
            <v>2706242</v>
          </cell>
          <cell r="G54">
            <v>-442</v>
          </cell>
          <cell r="H54">
            <v>1160410</v>
          </cell>
        </row>
        <row r="55">
          <cell r="A55">
            <v>2142</v>
          </cell>
          <cell r="B55" t="str">
            <v>C0721410200</v>
          </cell>
          <cell r="C55" t="str">
            <v>旧白沢村</v>
          </cell>
          <cell r="D55">
            <v>2497234</v>
          </cell>
          <cell r="E55">
            <v>-904</v>
          </cell>
          <cell r="F55">
            <v>859237</v>
          </cell>
          <cell r="G55">
            <v>-207</v>
          </cell>
          <cell r="H55">
            <v>1637300</v>
          </cell>
        </row>
        <row r="56">
          <cell r="A56">
            <v>301</v>
          </cell>
          <cell r="B56" t="str">
            <v>C0730160000</v>
          </cell>
          <cell r="C56" t="str">
            <v>桑折町</v>
          </cell>
          <cell r="D56">
            <v>2803823</v>
          </cell>
          <cell r="E56">
            <v>2957</v>
          </cell>
          <cell r="F56">
            <v>1247116</v>
          </cell>
          <cell r="G56">
            <v>-66</v>
          </cell>
          <cell r="H56">
            <v>1559730</v>
          </cell>
        </row>
        <row r="57">
          <cell r="A57">
            <v>303</v>
          </cell>
          <cell r="B57" t="str">
            <v>C0730320000</v>
          </cell>
          <cell r="C57" t="str">
            <v>国見町</v>
          </cell>
          <cell r="D57">
            <v>2926610</v>
          </cell>
          <cell r="E57">
            <v>0</v>
          </cell>
          <cell r="F57">
            <v>834991</v>
          </cell>
          <cell r="G57">
            <v>0</v>
          </cell>
          <cell r="H57">
            <v>2091619</v>
          </cell>
        </row>
        <row r="58">
          <cell r="A58">
            <v>308</v>
          </cell>
          <cell r="B58" t="str">
            <v>C0730830000</v>
          </cell>
          <cell r="C58" t="str">
            <v>川俣町</v>
          </cell>
          <cell r="D58">
            <v>3535157</v>
          </cell>
          <cell r="E58">
            <v>0</v>
          </cell>
          <cell r="F58">
            <v>1146079</v>
          </cell>
          <cell r="G58">
            <v>0</v>
          </cell>
          <cell r="H58">
            <v>2389078</v>
          </cell>
        </row>
        <row r="59">
          <cell r="A59">
            <v>322</v>
          </cell>
          <cell r="B59" t="str">
            <v>C0732290000</v>
          </cell>
          <cell r="C59" t="str">
            <v>大玉村</v>
          </cell>
          <cell r="D59">
            <v>2309795</v>
          </cell>
          <cell r="E59">
            <v>0</v>
          </cell>
          <cell r="F59">
            <v>809919</v>
          </cell>
          <cell r="G59">
            <v>0</v>
          </cell>
          <cell r="H59">
            <v>1499876</v>
          </cell>
        </row>
        <row r="60">
          <cell r="A60">
            <v>342</v>
          </cell>
          <cell r="B60" t="str">
            <v>C0734230000</v>
          </cell>
          <cell r="C60" t="str">
            <v>鏡石町</v>
          </cell>
          <cell r="D60">
            <v>2602479</v>
          </cell>
          <cell r="E60">
            <v>649</v>
          </cell>
          <cell r="F60">
            <v>1353188</v>
          </cell>
          <cell r="G60">
            <v>0</v>
          </cell>
          <cell r="H60">
            <v>1249940</v>
          </cell>
        </row>
        <row r="61">
          <cell r="A61">
            <v>344</v>
          </cell>
          <cell r="B61" t="str">
            <v>C0734400000</v>
          </cell>
          <cell r="C61" t="str">
            <v>天栄村</v>
          </cell>
          <cell r="D61">
            <v>2365693</v>
          </cell>
          <cell r="E61">
            <v>0</v>
          </cell>
          <cell r="F61">
            <v>675848</v>
          </cell>
          <cell r="G61">
            <v>0</v>
          </cell>
          <cell r="H61">
            <v>1689845</v>
          </cell>
        </row>
        <row r="62">
          <cell r="A62">
            <v>362</v>
          </cell>
          <cell r="B62" t="str">
            <v>C0736280000</v>
          </cell>
          <cell r="C62" t="str">
            <v>下郷町</v>
          </cell>
          <cell r="D62">
            <v>2646900</v>
          </cell>
          <cell r="E62">
            <v>973</v>
          </cell>
          <cell r="F62">
            <v>987948</v>
          </cell>
          <cell r="G62">
            <v>-483</v>
          </cell>
          <cell r="H62">
            <v>1660408</v>
          </cell>
        </row>
        <row r="63">
          <cell r="A63">
            <v>364</v>
          </cell>
          <cell r="B63" t="str">
            <v>C0736440000</v>
          </cell>
          <cell r="C63" t="str">
            <v>檜枝岐村</v>
          </cell>
          <cell r="D63">
            <v>999086</v>
          </cell>
          <cell r="E63">
            <v>0</v>
          </cell>
          <cell r="F63">
            <v>327357</v>
          </cell>
          <cell r="G63">
            <v>0</v>
          </cell>
          <cell r="H63">
            <v>671729</v>
          </cell>
        </row>
        <row r="64">
          <cell r="A64">
            <v>367</v>
          </cell>
          <cell r="B64" t="str">
            <v>C0736790000</v>
          </cell>
          <cell r="C64" t="str">
            <v>只見町</v>
          </cell>
          <cell r="D64">
            <v>3189935</v>
          </cell>
          <cell r="E64">
            <v>0</v>
          </cell>
          <cell r="F64">
            <v>788179</v>
          </cell>
          <cell r="G64">
            <v>0</v>
          </cell>
          <cell r="H64">
            <v>2401756</v>
          </cell>
        </row>
        <row r="65">
          <cell r="A65">
            <v>368</v>
          </cell>
          <cell r="B65" t="str">
            <v>C0736870000</v>
          </cell>
          <cell r="C65" t="str">
            <v>南会津町</v>
          </cell>
          <cell r="D65">
            <v>8205578</v>
          </cell>
          <cell r="E65">
            <v>0</v>
          </cell>
          <cell r="F65">
            <v>1562015</v>
          </cell>
          <cell r="G65">
            <v>0</v>
          </cell>
          <cell r="H65">
            <v>6643563</v>
          </cell>
        </row>
        <row r="66">
          <cell r="A66">
            <v>3681</v>
          </cell>
          <cell r="B66" t="str">
            <v>C0736870100</v>
          </cell>
          <cell r="C66" t="str">
            <v>旧田島町</v>
          </cell>
          <cell r="D66">
            <v>3774947</v>
          </cell>
          <cell r="E66">
            <v>0</v>
          </cell>
          <cell r="F66">
            <v>1042784</v>
          </cell>
          <cell r="G66">
            <v>0</v>
          </cell>
          <cell r="H66">
            <v>2732163</v>
          </cell>
        </row>
        <row r="67">
          <cell r="A67">
            <v>3682</v>
          </cell>
          <cell r="B67" t="str">
            <v>C0736870200</v>
          </cell>
          <cell r="C67" t="str">
            <v>旧舘岩村</v>
          </cell>
          <cell r="D67">
            <v>1613542</v>
          </cell>
          <cell r="E67">
            <v>0</v>
          </cell>
          <cell r="F67">
            <v>185994</v>
          </cell>
          <cell r="G67">
            <v>0</v>
          </cell>
          <cell r="H67">
            <v>1427548</v>
          </cell>
        </row>
        <row r="68">
          <cell r="A68">
            <v>3683</v>
          </cell>
          <cell r="B68" t="str">
            <v>C0736870300</v>
          </cell>
          <cell r="C68" t="str">
            <v>旧伊南村</v>
          </cell>
          <cell r="D68">
            <v>1252316</v>
          </cell>
          <cell r="E68">
            <v>0</v>
          </cell>
          <cell r="F68">
            <v>127490</v>
          </cell>
          <cell r="G68">
            <v>0</v>
          </cell>
          <cell r="H68">
            <v>1124826</v>
          </cell>
        </row>
        <row r="69">
          <cell r="A69">
            <v>3684</v>
          </cell>
          <cell r="B69" t="str">
            <v>C0736870400</v>
          </cell>
          <cell r="C69" t="str">
            <v>旧南郷村</v>
          </cell>
          <cell r="D69">
            <v>1564773</v>
          </cell>
          <cell r="E69">
            <v>0</v>
          </cell>
          <cell r="F69">
            <v>205747</v>
          </cell>
          <cell r="G69">
            <v>0</v>
          </cell>
          <cell r="H69">
            <v>1359026</v>
          </cell>
        </row>
        <row r="70">
          <cell r="A70">
            <v>402</v>
          </cell>
          <cell r="B70" t="str">
            <v>C0740210000</v>
          </cell>
          <cell r="C70" t="str">
            <v>北塩原村</v>
          </cell>
          <cell r="D70">
            <v>1812321</v>
          </cell>
          <cell r="E70">
            <v>0</v>
          </cell>
          <cell r="F70">
            <v>459408</v>
          </cell>
          <cell r="G70">
            <v>0</v>
          </cell>
          <cell r="H70">
            <v>1352913</v>
          </cell>
        </row>
        <row r="71">
          <cell r="A71">
            <v>405</v>
          </cell>
          <cell r="B71" t="str">
            <v>C0740550000</v>
          </cell>
          <cell r="C71" t="str">
            <v>西会津町</v>
          </cell>
          <cell r="D71">
            <v>3219393</v>
          </cell>
          <cell r="E71">
            <v>0</v>
          </cell>
          <cell r="F71">
            <v>625308</v>
          </cell>
          <cell r="G71">
            <v>0</v>
          </cell>
          <cell r="H71">
            <v>2594085</v>
          </cell>
        </row>
        <row r="72">
          <cell r="A72">
            <v>407</v>
          </cell>
          <cell r="B72" t="str">
            <v>C0740710000</v>
          </cell>
          <cell r="C72" t="str">
            <v>磐梯町</v>
          </cell>
          <cell r="D72">
            <v>1811279</v>
          </cell>
          <cell r="E72">
            <v>2876</v>
          </cell>
          <cell r="F72">
            <v>560610</v>
          </cell>
          <cell r="G72">
            <v>-102</v>
          </cell>
          <cell r="H72">
            <v>1253647</v>
          </cell>
        </row>
        <row r="73">
          <cell r="A73">
            <v>408</v>
          </cell>
          <cell r="B73" t="str">
            <v>C0740800000</v>
          </cell>
          <cell r="C73" t="str">
            <v>猪苗代町</v>
          </cell>
          <cell r="D73">
            <v>4296252</v>
          </cell>
          <cell r="E73">
            <v>0</v>
          </cell>
          <cell r="F73">
            <v>1686146</v>
          </cell>
          <cell r="G73">
            <v>0</v>
          </cell>
          <cell r="H73">
            <v>2610106</v>
          </cell>
        </row>
        <row r="74">
          <cell r="A74">
            <v>421</v>
          </cell>
          <cell r="B74" t="str">
            <v>C0742170000</v>
          </cell>
          <cell r="C74" t="str">
            <v>会津坂下町</v>
          </cell>
          <cell r="D74">
            <v>4016291</v>
          </cell>
          <cell r="E74">
            <v>0</v>
          </cell>
          <cell r="F74">
            <v>1505233</v>
          </cell>
          <cell r="G74">
            <v>0</v>
          </cell>
          <cell r="H74">
            <v>2511058</v>
          </cell>
        </row>
        <row r="75">
          <cell r="A75">
            <v>422</v>
          </cell>
          <cell r="B75" t="str">
            <v>C0742250000</v>
          </cell>
          <cell r="C75" t="str">
            <v>湯川村</v>
          </cell>
          <cell r="D75">
            <v>1320500</v>
          </cell>
          <cell r="E75">
            <v>0</v>
          </cell>
          <cell r="F75">
            <v>307174</v>
          </cell>
          <cell r="G75">
            <v>0</v>
          </cell>
          <cell r="H75">
            <v>1013326</v>
          </cell>
        </row>
        <row r="76">
          <cell r="A76">
            <v>423</v>
          </cell>
          <cell r="B76" t="str">
            <v>C0742330000</v>
          </cell>
          <cell r="C76" t="str">
            <v>柳津町</v>
          </cell>
          <cell r="D76">
            <v>2300329</v>
          </cell>
          <cell r="E76">
            <v>0</v>
          </cell>
          <cell r="F76">
            <v>389461</v>
          </cell>
          <cell r="G76">
            <v>0</v>
          </cell>
          <cell r="H76">
            <v>1910868</v>
          </cell>
        </row>
        <row r="77">
          <cell r="A77">
            <v>444</v>
          </cell>
          <cell r="B77" t="str">
            <v>C0744460000</v>
          </cell>
          <cell r="C77" t="str">
            <v>三島町</v>
          </cell>
          <cell r="D77">
            <v>1176234</v>
          </cell>
          <cell r="E77">
            <v>640</v>
          </cell>
          <cell r="F77">
            <v>150299</v>
          </cell>
          <cell r="G77">
            <v>2</v>
          </cell>
          <cell r="H77">
            <v>1026573</v>
          </cell>
        </row>
        <row r="78">
          <cell r="A78">
            <v>445</v>
          </cell>
          <cell r="B78" t="str">
            <v>C0744540000</v>
          </cell>
          <cell r="C78" t="str">
            <v>金山町</v>
          </cell>
          <cell r="D78">
            <v>1797766</v>
          </cell>
          <cell r="E78">
            <v>0</v>
          </cell>
          <cell r="F78">
            <v>353541</v>
          </cell>
          <cell r="G78">
            <v>0</v>
          </cell>
          <cell r="H78">
            <v>1444225</v>
          </cell>
        </row>
        <row r="79">
          <cell r="A79">
            <v>446</v>
          </cell>
          <cell r="B79" t="str">
            <v>C0744620000</v>
          </cell>
          <cell r="C79" t="str">
            <v>昭和村</v>
          </cell>
          <cell r="D79">
            <v>1409830</v>
          </cell>
          <cell r="E79">
            <v>-756</v>
          </cell>
          <cell r="F79">
            <v>111393</v>
          </cell>
          <cell r="G79">
            <v>69</v>
          </cell>
          <cell r="H79">
            <v>1297612</v>
          </cell>
        </row>
        <row r="80">
          <cell r="A80">
            <v>447</v>
          </cell>
          <cell r="B80" t="str">
            <v>C0744710000</v>
          </cell>
          <cell r="C80" t="str">
            <v>会津美里町</v>
          </cell>
          <cell r="D80">
            <v>7055963</v>
          </cell>
          <cell r="E80">
            <v>0</v>
          </cell>
          <cell r="F80">
            <v>1533371</v>
          </cell>
          <cell r="G80">
            <v>0</v>
          </cell>
          <cell r="H80">
            <v>5522592</v>
          </cell>
        </row>
        <row r="81">
          <cell r="A81">
            <v>4471</v>
          </cell>
          <cell r="B81" t="str">
            <v>C0744710100</v>
          </cell>
          <cell r="C81" t="str">
            <v>旧会津高田町</v>
          </cell>
          <cell r="D81">
            <v>3726538</v>
          </cell>
          <cell r="E81">
            <v>0</v>
          </cell>
          <cell r="F81">
            <v>882403</v>
          </cell>
          <cell r="G81">
            <v>0</v>
          </cell>
          <cell r="H81">
            <v>2844135</v>
          </cell>
        </row>
        <row r="82">
          <cell r="A82">
            <v>4472</v>
          </cell>
          <cell r="B82" t="str">
            <v>C0744710200</v>
          </cell>
          <cell r="C82" t="str">
            <v>旧会津本郷町</v>
          </cell>
          <cell r="D82">
            <v>1840061</v>
          </cell>
          <cell r="E82">
            <v>0</v>
          </cell>
          <cell r="F82">
            <v>419678</v>
          </cell>
          <cell r="G82">
            <v>0</v>
          </cell>
          <cell r="H82">
            <v>1420383</v>
          </cell>
        </row>
        <row r="83">
          <cell r="A83">
            <v>4473</v>
          </cell>
          <cell r="B83" t="str">
            <v>C0744710300</v>
          </cell>
          <cell r="C83" t="str">
            <v>旧新鶴村</v>
          </cell>
          <cell r="D83">
            <v>1489364</v>
          </cell>
          <cell r="E83">
            <v>0</v>
          </cell>
          <cell r="F83">
            <v>231290</v>
          </cell>
          <cell r="G83">
            <v>0</v>
          </cell>
          <cell r="H83">
            <v>1258074</v>
          </cell>
        </row>
        <row r="84">
          <cell r="A84">
            <v>461</v>
          </cell>
          <cell r="B84" t="str">
            <v>C0746160000</v>
          </cell>
          <cell r="C84" t="str">
            <v>西郷村</v>
          </cell>
          <cell r="D84">
            <v>3223649</v>
          </cell>
          <cell r="E84">
            <v>0</v>
          </cell>
          <cell r="F84">
            <v>2816820</v>
          </cell>
          <cell r="G84">
            <v>0</v>
          </cell>
          <cell r="H84">
            <v>406829</v>
          </cell>
        </row>
        <row r="85">
          <cell r="A85">
            <v>464</v>
          </cell>
          <cell r="B85" t="str">
            <v>C0746410000</v>
          </cell>
          <cell r="C85" t="str">
            <v>泉崎村</v>
          </cell>
          <cell r="D85">
            <v>1948117</v>
          </cell>
          <cell r="E85">
            <v>0</v>
          </cell>
          <cell r="F85">
            <v>1087007</v>
          </cell>
          <cell r="G85">
            <v>0</v>
          </cell>
          <cell r="H85">
            <v>861110</v>
          </cell>
        </row>
        <row r="86">
          <cell r="A86">
            <v>465</v>
          </cell>
          <cell r="B86" t="str">
            <v>C0746590000</v>
          </cell>
          <cell r="C86" t="str">
            <v>中島村</v>
          </cell>
          <cell r="D86">
            <v>1597424</v>
          </cell>
          <cell r="E86">
            <v>0</v>
          </cell>
          <cell r="F86">
            <v>417408</v>
          </cell>
          <cell r="G86">
            <v>0</v>
          </cell>
          <cell r="H86">
            <v>1180016</v>
          </cell>
        </row>
        <row r="87">
          <cell r="A87">
            <v>466</v>
          </cell>
          <cell r="B87" t="str">
            <v>C0746670000</v>
          </cell>
          <cell r="C87" t="str">
            <v>矢吹町</v>
          </cell>
          <cell r="D87">
            <v>3668787</v>
          </cell>
          <cell r="E87">
            <v>685</v>
          </cell>
          <cell r="F87">
            <v>1901763</v>
          </cell>
          <cell r="G87">
            <v>11196</v>
          </cell>
          <cell r="H87">
            <v>1756513</v>
          </cell>
        </row>
        <row r="88">
          <cell r="A88">
            <v>481</v>
          </cell>
          <cell r="B88" t="str">
            <v>C0748110000</v>
          </cell>
          <cell r="C88" t="str">
            <v>棚倉町</v>
          </cell>
          <cell r="D88">
            <v>3167650</v>
          </cell>
          <cell r="E88">
            <v>2364</v>
          </cell>
          <cell r="F88">
            <v>1757121</v>
          </cell>
          <cell r="G88">
            <v>77553</v>
          </cell>
          <cell r="H88">
            <v>1335340</v>
          </cell>
        </row>
        <row r="89">
          <cell r="A89">
            <v>482</v>
          </cell>
          <cell r="B89" t="str">
            <v>C0748290000</v>
          </cell>
          <cell r="C89" t="str">
            <v>矢祭町</v>
          </cell>
          <cell r="D89">
            <v>2131392</v>
          </cell>
          <cell r="E89">
            <v>2738</v>
          </cell>
          <cell r="F89">
            <v>703842</v>
          </cell>
          <cell r="G89">
            <v>-54</v>
          </cell>
          <cell r="H89">
            <v>1430342</v>
          </cell>
        </row>
        <row r="90">
          <cell r="A90">
            <v>483</v>
          </cell>
          <cell r="B90" t="str">
            <v>C0748370000</v>
          </cell>
          <cell r="C90" t="str">
            <v>塙町</v>
          </cell>
          <cell r="D90">
            <v>3089423</v>
          </cell>
          <cell r="E90">
            <v>0</v>
          </cell>
          <cell r="F90">
            <v>801324</v>
          </cell>
          <cell r="G90">
            <v>0</v>
          </cell>
          <cell r="H90">
            <v>2288099</v>
          </cell>
        </row>
        <row r="91">
          <cell r="A91">
            <v>484</v>
          </cell>
          <cell r="B91" t="str">
            <v>C0748450000</v>
          </cell>
          <cell r="C91" t="str">
            <v>鮫川村</v>
          </cell>
          <cell r="D91">
            <v>1878427</v>
          </cell>
          <cell r="E91">
            <v>0</v>
          </cell>
          <cell r="F91">
            <v>295575</v>
          </cell>
          <cell r="G91">
            <v>0</v>
          </cell>
          <cell r="H91">
            <v>1582852</v>
          </cell>
        </row>
        <row r="92">
          <cell r="A92">
            <v>501</v>
          </cell>
          <cell r="B92" t="str">
            <v>C0750190000</v>
          </cell>
          <cell r="C92" t="str">
            <v>石川町</v>
          </cell>
          <cell r="D92">
            <v>3901043</v>
          </cell>
          <cell r="E92">
            <v>4808</v>
          </cell>
          <cell r="F92">
            <v>1621226</v>
          </cell>
          <cell r="G92">
            <v>-3606</v>
          </cell>
          <cell r="H92">
            <v>2288231</v>
          </cell>
        </row>
        <row r="93">
          <cell r="A93">
            <v>502</v>
          </cell>
          <cell r="B93" t="str">
            <v>C0750270000</v>
          </cell>
          <cell r="C93" t="str">
            <v>玉川村</v>
          </cell>
          <cell r="D93">
            <v>2116690</v>
          </cell>
          <cell r="E93">
            <v>0</v>
          </cell>
          <cell r="F93">
            <v>721757</v>
          </cell>
          <cell r="G93">
            <v>0</v>
          </cell>
          <cell r="H93">
            <v>1394933</v>
          </cell>
        </row>
        <row r="94">
          <cell r="A94">
            <v>503</v>
          </cell>
          <cell r="B94" t="str">
            <v>C0750350000</v>
          </cell>
          <cell r="C94" t="str">
            <v>平田村</v>
          </cell>
          <cell r="D94">
            <v>2340397</v>
          </cell>
          <cell r="E94">
            <v>-295</v>
          </cell>
          <cell r="F94">
            <v>601502</v>
          </cell>
          <cell r="G94">
            <v>-2985</v>
          </cell>
          <cell r="H94">
            <v>1741585</v>
          </cell>
        </row>
        <row r="95">
          <cell r="A95">
            <v>504</v>
          </cell>
          <cell r="B95" t="str">
            <v>C0750430000</v>
          </cell>
          <cell r="C95" t="str">
            <v>浅川町</v>
          </cell>
          <cell r="D95">
            <v>1885100</v>
          </cell>
          <cell r="E95">
            <v>0</v>
          </cell>
          <cell r="F95">
            <v>624401</v>
          </cell>
          <cell r="G95">
            <v>0</v>
          </cell>
          <cell r="H95">
            <v>1260699</v>
          </cell>
        </row>
        <row r="96">
          <cell r="A96">
            <v>505</v>
          </cell>
          <cell r="B96" t="str">
            <v>C0750510000</v>
          </cell>
          <cell r="C96" t="str">
            <v>古殿町</v>
          </cell>
          <cell r="D96">
            <v>2332066</v>
          </cell>
          <cell r="E96">
            <v>0</v>
          </cell>
          <cell r="F96">
            <v>516389</v>
          </cell>
          <cell r="G96">
            <v>0</v>
          </cell>
          <cell r="H96">
            <v>1815677</v>
          </cell>
        </row>
        <row r="97">
          <cell r="A97">
            <v>521</v>
          </cell>
          <cell r="B97" t="str">
            <v>C0752130000</v>
          </cell>
          <cell r="C97" t="str">
            <v>三春町</v>
          </cell>
          <cell r="D97">
            <v>3963485</v>
          </cell>
          <cell r="E97">
            <v>0</v>
          </cell>
          <cell r="F97">
            <v>1558826</v>
          </cell>
          <cell r="G97">
            <v>0</v>
          </cell>
          <cell r="H97">
            <v>2404659</v>
          </cell>
        </row>
        <row r="98">
          <cell r="A98">
            <v>522</v>
          </cell>
          <cell r="B98" t="str">
            <v>C0752210000</v>
          </cell>
          <cell r="C98" t="str">
            <v>小野町</v>
          </cell>
          <cell r="D98">
            <v>2801548</v>
          </cell>
          <cell r="E98">
            <v>0</v>
          </cell>
          <cell r="F98">
            <v>884588</v>
          </cell>
          <cell r="G98">
            <v>0</v>
          </cell>
          <cell r="H98">
            <v>1916960</v>
          </cell>
        </row>
        <row r="99">
          <cell r="A99">
            <v>541</v>
          </cell>
          <cell r="B99" t="str">
            <v>C0754180000</v>
          </cell>
          <cell r="C99" t="str">
            <v>広野町</v>
          </cell>
          <cell r="D99">
            <v>1501004</v>
          </cell>
          <cell r="E99">
            <v>1294</v>
          </cell>
          <cell r="F99">
            <v>1411205</v>
          </cell>
          <cell r="G99">
            <v>8516</v>
          </cell>
          <cell r="H99">
            <v>82577</v>
          </cell>
        </row>
        <row r="100">
          <cell r="A100">
            <v>542</v>
          </cell>
          <cell r="B100" t="str">
            <v>C0754260000</v>
          </cell>
          <cell r="C100" t="str">
            <v>楢葉町</v>
          </cell>
          <cell r="D100">
            <v>1856427</v>
          </cell>
          <cell r="E100">
            <v>8619</v>
          </cell>
          <cell r="F100">
            <v>1547279</v>
          </cell>
          <cell r="G100">
            <v>14074</v>
          </cell>
          <cell r="H100">
            <v>303693</v>
          </cell>
        </row>
        <row r="101">
          <cell r="A101">
            <v>543</v>
          </cell>
          <cell r="B101" t="str">
            <v>C0754340000</v>
          </cell>
          <cell r="C101" t="str">
            <v>富岡町</v>
          </cell>
          <cell r="D101">
            <v>2893671</v>
          </cell>
          <cell r="E101">
            <v>-159</v>
          </cell>
          <cell r="F101">
            <v>2303541</v>
          </cell>
          <cell r="G101">
            <v>-369</v>
          </cell>
          <cell r="H101">
            <v>590340</v>
          </cell>
        </row>
        <row r="102">
          <cell r="A102">
            <v>544</v>
          </cell>
          <cell r="B102" t="str">
            <v>C0754420000</v>
          </cell>
          <cell r="C102" t="str">
            <v>川内村</v>
          </cell>
          <cell r="D102">
            <v>1640127</v>
          </cell>
          <cell r="E102">
            <v>0</v>
          </cell>
          <cell r="F102">
            <v>409867</v>
          </cell>
          <cell r="G102">
            <v>0</v>
          </cell>
          <cell r="H102">
            <v>1230260</v>
          </cell>
        </row>
        <row r="103">
          <cell r="A103">
            <v>545</v>
          </cell>
          <cell r="B103" t="str">
            <v>C0754510000</v>
          </cell>
          <cell r="C103" t="str">
            <v>大熊町</v>
          </cell>
          <cell r="D103">
            <v>2497766</v>
          </cell>
          <cell r="E103">
            <v>0</v>
          </cell>
          <cell r="F103">
            <v>3643617</v>
          </cell>
          <cell r="G103">
            <v>0</v>
          </cell>
          <cell r="H103">
            <v>0</v>
          </cell>
        </row>
        <row r="104">
          <cell r="A104">
            <v>546</v>
          </cell>
          <cell r="B104" t="str">
            <v>C0754690000</v>
          </cell>
          <cell r="C104" t="str">
            <v>双葉町</v>
          </cell>
          <cell r="D104">
            <v>1819003</v>
          </cell>
          <cell r="E104">
            <v>0</v>
          </cell>
          <cell r="F104">
            <v>1428925</v>
          </cell>
          <cell r="G104">
            <v>0</v>
          </cell>
          <cell r="H104">
            <v>390078</v>
          </cell>
        </row>
        <row r="105">
          <cell r="A105">
            <v>547</v>
          </cell>
          <cell r="B105" t="str">
            <v>C0754770000</v>
          </cell>
          <cell r="C105" t="str">
            <v>浪江町</v>
          </cell>
          <cell r="D105">
            <v>4272751</v>
          </cell>
          <cell r="E105">
            <v>-45</v>
          </cell>
          <cell r="F105">
            <v>1509373</v>
          </cell>
          <cell r="G105">
            <v>-3028</v>
          </cell>
          <cell r="H105">
            <v>2766361</v>
          </cell>
        </row>
        <row r="106">
          <cell r="A106">
            <v>548</v>
          </cell>
          <cell r="B106" t="str">
            <v>C0754850000</v>
          </cell>
          <cell r="C106" t="str">
            <v>葛尾村</v>
          </cell>
          <cell r="D106">
            <v>1015981</v>
          </cell>
          <cell r="E106">
            <v>16</v>
          </cell>
          <cell r="F106">
            <v>120625</v>
          </cell>
          <cell r="G106">
            <v>25</v>
          </cell>
          <cell r="H106">
            <v>895347</v>
          </cell>
        </row>
        <row r="107">
          <cell r="A107">
            <v>561</v>
          </cell>
          <cell r="B107" t="str">
            <v>C0756120000</v>
          </cell>
          <cell r="C107" t="str">
            <v>新地町</v>
          </cell>
          <cell r="D107">
            <v>2234185</v>
          </cell>
          <cell r="E107">
            <v>26646</v>
          </cell>
          <cell r="F107">
            <v>1824574</v>
          </cell>
          <cell r="G107">
            <v>85788</v>
          </cell>
          <cell r="H107">
            <v>350469</v>
          </cell>
        </row>
        <row r="108">
          <cell r="A108">
            <v>564</v>
          </cell>
          <cell r="B108" t="str">
            <v>C0756470000</v>
          </cell>
          <cell r="C108" t="str">
            <v>飯舘村</v>
          </cell>
          <cell r="D108">
            <v>2560204</v>
          </cell>
          <cell r="E108">
            <v>0</v>
          </cell>
          <cell r="F108">
            <v>540693</v>
          </cell>
          <cell r="G108">
            <v>0</v>
          </cell>
          <cell r="H108">
            <v>2019511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O74"/>
  <sheetViews>
    <sheetView tabSelected="1" view="pageBreakPreview" zoomScale="90" zoomScaleNormal="100" zoomScaleSheetLayoutView="90" workbookViewId="0">
      <pane xSplit="2" ySplit="9" topLeftCell="C10" activePane="bottomRight" state="frozen"/>
      <selection activeCell="C50" sqref="C50"/>
      <selection pane="topRight" activeCell="C50" sqref="C50"/>
      <selection pane="bottomLeft" activeCell="C50" sqref="C50"/>
      <selection pane="bottomRight" activeCell="P1" sqref="P1:X1048576"/>
    </sheetView>
  </sheetViews>
  <sheetFormatPr defaultColWidth="9" defaultRowHeight="14.1" customHeight="1" x14ac:dyDescent="0.15"/>
  <cols>
    <col min="1" max="1" width="2.125" style="89" customWidth="1"/>
    <col min="2" max="2" width="12" style="89" customWidth="1"/>
    <col min="3" max="13" width="10.75" style="89" customWidth="1"/>
    <col min="14" max="14" width="12.625" style="89" customWidth="1"/>
    <col min="15" max="15" width="10.625" style="89" customWidth="1"/>
    <col min="16" max="16384" width="9" style="89"/>
  </cols>
  <sheetData>
    <row r="1" spans="1:15" ht="24" customHeight="1" x14ac:dyDescent="0.15">
      <c r="A1" s="88" t="s">
        <v>260</v>
      </c>
    </row>
    <row r="2" spans="1:15" ht="13.5" customHeight="1" x14ac:dyDescent="0.15">
      <c r="A2" s="90"/>
      <c r="I2" s="91"/>
      <c r="L2" s="179"/>
      <c r="M2" s="179"/>
    </row>
    <row r="3" spans="1:15" ht="12" x14ac:dyDescent="0.15">
      <c r="J3" s="92" t="s">
        <v>268</v>
      </c>
      <c r="K3" s="92">
        <v>6.8964000000000004E-4</v>
      </c>
      <c r="L3" s="180"/>
      <c r="M3" s="180"/>
      <c r="N3" s="184" t="s">
        <v>118</v>
      </c>
      <c r="O3" s="184"/>
    </row>
    <row r="4" spans="1:15" ht="12" x14ac:dyDescent="0.15">
      <c r="A4" s="93"/>
      <c r="B4" s="94"/>
      <c r="C4" s="181" t="s">
        <v>230</v>
      </c>
      <c r="D4" s="182"/>
      <c r="E4" s="183"/>
      <c r="F4" s="181" t="s">
        <v>111</v>
      </c>
      <c r="G4" s="182"/>
      <c r="H4" s="183"/>
      <c r="I4" s="95" t="s">
        <v>61</v>
      </c>
      <c r="J4" s="96" t="s">
        <v>60</v>
      </c>
      <c r="K4" s="97" t="s">
        <v>256</v>
      </c>
      <c r="L4" s="97" t="s">
        <v>261</v>
      </c>
      <c r="M4" s="97" t="s">
        <v>262</v>
      </c>
      <c r="N4" s="185" t="s">
        <v>246</v>
      </c>
      <c r="O4" s="186"/>
    </row>
    <row r="5" spans="1:15" ht="13.5" customHeight="1" x14ac:dyDescent="0.15">
      <c r="A5" s="98"/>
      <c r="B5" s="99" t="s">
        <v>57</v>
      </c>
      <c r="C5" s="100" t="s">
        <v>71</v>
      </c>
      <c r="D5" s="101" t="s">
        <v>56</v>
      </c>
      <c r="E5" s="101" t="s">
        <v>71</v>
      </c>
      <c r="F5" s="101" t="s">
        <v>71</v>
      </c>
      <c r="G5" s="101" t="s">
        <v>56</v>
      </c>
      <c r="H5" s="101" t="s">
        <v>71</v>
      </c>
      <c r="I5" s="102" t="s">
        <v>2</v>
      </c>
      <c r="J5" s="103" t="s">
        <v>3</v>
      </c>
      <c r="K5" s="103" t="s">
        <v>261</v>
      </c>
      <c r="L5" s="103" t="s">
        <v>248</v>
      </c>
      <c r="M5" s="103" t="s">
        <v>115</v>
      </c>
      <c r="N5" s="95" t="s">
        <v>58</v>
      </c>
      <c r="O5" s="95" t="s">
        <v>59</v>
      </c>
    </row>
    <row r="6" spans="1:15" ht="14.1" customHeight="1" x14ac:dyDescent="0.15">
      <c r="A6" s="187" t="s">
        <v>0</v>
      </c>
      <c r="B6" s="188"/>
      <c r="C6" s="104" t="s">
        <v>110</v>
      </c>
      <c r="D6" s="104" t="s">
        <v>1</v>
      </c>
      <c r="E6" s="104" t="s">
        <v>106</v>
      </c>
      <c r="F6" s="104" t="s">
        <v>110</v>
      </c>
      <c r="G6" s="104" t="s">
        <v>1</v>
      </c>
      <c r="H6" s="104" t="s">
        <v>106</v>
      </c>
      <c r="I6" s="102" t="s">
        <v>62</v>
      </c>
      <c r="J6" s="102" t="s">
        <v>63</v>
      </c>
      <c r="K6" s="103" t="s">
        <v>257</v>
      </c>
      <c r="L6" s="103" t="s">
        <v>222</v>
      </c>
      <c r="M6" s="103" t="s">
        <v>222</v>
      </c>
      <c r="N6" s="105"/>
      <c r="O6" s="106" t="s">
        <v>64</v>
      </c>
    </row>
    <row r="7" spans="1:15" ht="14.1" customHeight="1" x14ac:dyDescent="0.15">
      <c r="A7" s="98"/>
      <c r="B7" s="99"/>
      <c r="C7" s="102"/>
      <c r="D7" s="102"/>
      <c r="E7" s="102"/>
      <c r="F7" s="102"/>
      <c r="G7" s="102"/>
      <c r="H7" s="102"/>
      <c r="I7" s="102"/>
      <c r="J7" s="107" t="s">
        <v>109</v>
      </c>
      <c r="K7" s="108" t="s">
        <v>222</v>
      </c>
      <c r="L7" s="109" t="s">
        <v>259</v>
      </c>
      <c r="M7" s="108"/>
      <c r="N7" s="102" t="s">
        <v>224</v>
      </c>
      <c r="O7" s="102" t="s">
        <v>226</v>
      </c>
    </row>
    <row r="8" spans="1:15" ht="14.1" customHeight="1" x14ac:dyDescent="0.15">
      <c r="A8" s="110"/>
      <c r="B8" s="111"/>
      <c r="C8" s="112"/>
      <c r="D8" s="112"/>
      <c r="E8" s="112" t="s">
        <v>65</v>
      </c>
      <c r="F8" s="112"/>
      <c r="G8" s="112"/>
      <c r="H8" s="112" t="s">
        <v>66</v>
      </c>
      <c r="I8" s="112" t="s">
        <v>67</v>
      </c>
      <c r="J8" s="112" t="s">
        <v>68</v>
      </c>
      <c r="K8" s="113" t="s">
        <v>258</v>
      </c>
      <c r="L8" s="112" t="s">
        <v>231</v>
      </c>
      <c r="M8" s="112" t="s">
        <v>223</v>
      </c>
      <c r="N8" s="112" t="s">
        <v>225</v>
      </c>
      <c r="O8" s="112"/>
    </row>
    <row r="9" spans="1:15" ht="18" customHeight="1" x14ac:dyDescent="0.15">
      <c r="A9" s="93" t="s">
        <v>55</v>
      </c>
      <c r="B9" s="114"/>
      <c r="C9" s="115"/>
      <c r="D9" s="116"/>
      <c r="E9" s="115"/>
      <c r="F9" s="117"/>
      <c r="G9" s="116"/>
      <c r="H9" s="115"/>
      <c r="I9" s="115"/>
      <c r="J9" s="115"/>
      <c r="K9" s="115"/>
      <c r="L9" s="115"/>
      <c r="M9" s="115"/>
      <c r="N9" s="115"/>
      <c r="O9" s="115"/>
    </row>
    <row r="10" spans="1:15" ht="18" customHeight="1" x14ac:dyDescent="0.15">
      <c r="A10" s="98"/>
      <c r="B10" s="118" t="s">
        <v>4</v>
      </c>
      <c r="C10" s="119">
        <v>45083575</v>
      </c>
      <c r="D10" s="120">
        <v>-22750</v>
      </c>
      <c r="E10" s="119">
        <f t="shared" ref="E10:E22" si="0">C10+D10</f>
        <v>45060825</v>
      </c>
      <c r="F10" s="119">
        <v>35286824</v>
      </c>
      <c r="G10" s="120">
        <v>1647</v>
      </c>
      <c r="H10" s="119">
        <f>F10+G10</f>
        <v>35288471</v>
      </c>
      <c r="I10" s="119">
        <f>E10-H10</f>
        <v>9772354</v>
      </c>
      <c r="J10" s="119">
        <f>+ROUND(E10*$K$3,0)</f>
        <v>31076</v>
      </c>
      <c r="K10" s="119">
        <f>+I10-J10</f>
        <v>9741278</v>
      </c>
      <c r="L10" s="119">
        <v>11740423</v>
      </c>
      <c r="M10" s="119">
        <v>9422224</v>
      </c>
      <c r="N10" s="119">
        <f>L10-M10</f>
        <v>2318199</v>
      </c>
      <c r="O10" s="121">
        <f>ROUND(N10/M10*100,1)</f>
        <v>24.6</v>
      </c>
    </row>
    <row r="11" spans="1:15" ht="18" customHeight="1" x14ac:dyDescent="0.15">
      <c r="A11" s="98"/>
      <c r="B11" s="118" t="s">
        <v>5</v>
      </c>
      <c r="C11" s="119">
        <v>23026816</v>
      </c>
      <c r="D11" s="119">
        <v>0</v>
      </c>
      <c r="E11" s="119">
        <f t="shared" si="0"/>
        <v>23026816</v>
      </c>
      <c r="F11" s="119">
        <v>14486928</v>
      </c>
      <c r="G11" s="119">
        <v>0</v>
      </c>
      <c r="H11" s="119">
        <f t="shared" ref="H11:H22" si="1">F11+G11</f>
        <v>14486928</v>
      </c>
      <c r="I11" s="119">
        <f t="shared" ref="I11:I22" si="2">E11-H11</f>
        <v>8539888</v>
      </c>
      <c r="J11" s="119">
        <f t="shared" ref="J11:J22" si="3">+ROUND(E11*$K$3,0)</f>
        <v>15880</v>
      </c>
      <c r="K11" s="119">
        <f>+I11-J11</f>
        <v>8524008</v>
      </c>
      <c r="L11" s="119">
        <v>9288132</v>
      </c>
      <c r="M11" s="119">
        <v>8372575</v>
      </c>
      <c r="N11" s="119">
        <f t="shared" ref="N11:N22" si="4">L11-M11</f>
        <v>915557</v>
      </c>
      <c r="O11" s="121">
        <f t="shared" ref="O11:O22" si="5">ROUND(N11/M11*100,1)</f>
        <v>10.9</v>
      </c>
    </row>
    <row r="12" spans="1:15" ht="18" customHeight="1" x14ac:dyDescent="0.15">
      <c r="A12" s="98"/>
      <c r="B12" s="118" t="s">
        <v>6</v>
      </c>
      <c r="C12" s="119">
        <v>52410534</v>
      </c>
      <c r="D12" s="120">
        <v>-9479</v>
      </c>
      <c r="E12" s="119">
        <f t="shared" si="0"/>
        <v>52401055</v>
      </c>
      <c r="F12" s="119">
        <v>44363192</v>
      </c>
      <c r="G12" s="120">
        <v>-14139</v>
      </c>
      <c r="H12" s="119">
        <f t="shared" si="1"/>
        <v>44349053</v>
      </c>
      <c r="I12" s="119">
        <f t="shared" si="2"/>
        <v>8052002</v>
      </c>
      <c r="J12" s="119">
        <f t="shared" si="3"/>
        <v>36138</v>
      </c>
      <c r="K12" s="119">
        <f>+I12-J12</f>
        <v>8015864</v>
      </c>
      <c r="L12" s="119">
        <v>10251749</v>
      </c>
      <c r="M12" s="119">
        <v>7410907</v>
      </c>
      <c r="N12" s="119">
        <f>L12-M12</f>
        <v>2840842</v>
      </c>
      <c r="O12" s="121">
        <f t="shared" si="5"/>
        <v>38.299999999999997</v>
      </c>
    </row>
    <row r="13" spans="1:15" ht="18" customHeight="1" x14ac:dyDescent="0.15">
      <c r="A13" s="98"/>
      <c r="B13" s="118" t="s">
        <v>7</v>
      </c>
      <c r="C13" s="119">
        <v>57822936</v>
      </c>
      <c r="D13" s="120">
        <v>-2996</v>
      </c>
      <c r="E13" s="119">
        <f t="shared" si="0"/>
        <v>57819940</v>
      </c>
      <c r="F13" s="119">
        <v>46478344</v>
      </c>
      <c r="G13" s="120">
        <v>22124</v>
      </c>
      <c r="H13" s="119">
        <f t="shared" si="1"/>
        <v>46500468</v>
      </c>
      <c r="I13" s="119">
        <f t="shared" si="2"/>
        <v>11319472</v>
      </c>
      <c r="J13" s="119">
        <f>+ROUND(E13*$K$3,0)</f>
        <v>39875</v>
      </c>
      <c r="K13" s="119">
        <f>+I13-J13</f>
        <v>11279597</v>
      </c>
      <c r="L13" s="119">
        <v>13633372</v>
      </c>
      <c r="M13" s="119">
        <v>11680570</v>
      </c>
      <c r="N13" s="119">
        <f t="shared" si="4"/>
        <v>1952802</v>
      </c>
      <c r="O13" s="121">
        <f t="shared" si="5"/>
        <v>16.7</v>
      </c>
    </row>
    <row r="14" spans="1:15" ht="18" customHeight="1" x14ac:dyDescent="0.15">
      <c r="A14" s="98"/>
      <c r="B14" s="118" t="s">
        <v>8</v>
      </c>
      <c r="C14" s="119">
        <v>14000940</v>
      </c>
      <c r="D14" s="120">
        <v>0</v>
      </c>
      <c r="E14" s="119">
        <f t="shared" si="0"/>
        <v>14000940</v>
      </c>
      <c r="F14" s="119">
        <v>8718651</v>
      </c>
      <c r="G14" s="120">
        <v>0</v>
      </c>
      <c r="H14" s="119">
        <f t="shared" si="1"/>
        <v>8718651</v>
      </c>
      <c r="I14" s="119">
        <f t="shared" si="2"/>
        <v>5282289</v>
      </c>
      <c r="J14" s="119">
        <f t="shared" si="3"/>
        <v>9656</v>
      </c>
      <c r="K14" s="119">
        <f t="shared" ref="K14:K22" si="6">+I14-J14</f>
        <v>5272633</v>
      </c>
      <c r="L14" s="119">
        <v>5728260</v>
      </c>
      <c r="M14" s="119">
        <v>5299359</v>
      </c>
      <c r="N14" s="119">
        <f t="shared" si="4"/>
        <v>428901</v>
      </c>
      <c r="O14" s="121">
        <f t="shared" si="5"/>
        <v>8.1</v>
      </c>
    </row>
    <row r="15" spans="1:15" ht="18" customHeight="1" x14ac:dyDescent="0.15">
      <c r="A15" s="98"/>
      <c r="B15" s="118" t="s">
        <v>9</v>
      </c>
      <c r="C15" s="119">
        <v>16069154</v>
      </c>
      <c r="D15" s="120">
        <v>3568</v>
      </c>
      <c r="E15" s="119">
        <f t="shared" si="0"/>
        <v>16072722</v>
      </c>
      <c r="F15" s="119">
        <v>9069080</v>
      </c>
      <c r="G15" s="120">
        <v>-2161</v>
      </c>
      <c r="H15" s="119">
        <f t="shared" si="1"/>
        <v>9066919</v>
      </c>
      <c r="I15" s="119">
        <f t="shared" si="2"/>
        <v>7005803</v>
      </c>
      <c r="J15" s="119">
        <f t="shared" si="3"/>
        <v>11084</v>
      </c>
      <c r="K15" s="119">
        <f t="shared" si="6"/>
        <v>6994719</v>
      </c>
      <c r="L15" s="119">
        <v>7519983</v>
      </c>
      <c r="M15" s="119">
        <v>6717598</v>
      </c>
      <c r="N15" s="119">
        <f t="shared" si="4"/>
        <v>802385</v>
      </c>
      <c r="O15" s="121">
        <f t="shared" si="5"/>
        <v>11.9</v>
      </c>
    </row>
    <row r="16" spans="1:15" ht="18" customHeight="1" x14ac:dyDescent="0.15">
      <c r="A16" s="98"/>
      <c r="B16" s="118" t="s">
        <v>10</v>
      </c>
      <c r="C16" s="119">
        <v>13622736</v>
      </c>
      <c r="D16" s="120">
        <v>0</v>
      </c>
      <c r="E16" s="119">
        <f t="shared" si="0"/>
        <v>13622736</v>
      </c>
      <c r="F16" s="119">
        <v>4953366</v>
      </c>
      <c r="G16" s="120">
        <v>0</v>
      </c>
      <c r="H16" s="119">
        <f t="shared" si="1"/>
        <v>4953366</v>
      </c>
      <c r="I16" s="119">
        <f>E16-H16</f>
        <v>8669370</v>
      </c>
      <c r="J16" s="119">
        <f t="shared" si="3"/>
        <v>9395</v>
      </c>
      <c r="K16" s="119">
        <f t="shared" si="6"/>
        <v>8659975</v>
      </c>
      <c r="L16" s="119">
        <v>9053743</v>
      </c>
      <c r="M16" s="119">
        <v>8543819</v>
      </c>
      <c r="N16" s="119">
        <f t="shared" si="4"/>
        <v>509924</v>
      </c>
      <c r="O16" s="121">
        <f t="shared" si="5"/>
        <v>6</v>
      </c>
    </row>
    <row r="17" spans="1:15" ht="18" customHeight="1" x14ac:dyDescent="0.15">
      <c r="A17" s="98"/>
      <c r="B17" s="118" t="s">
        <v>11</v>
      </c>
      <c r="C17" s="119">
        <v>7777114</v>
      </c>
      <c r="D17" s="120">
        <v>39352</v>
      </c>
      <c r="E17" s="119">
        <f t="shared" si="0"/>
        <v>7816466</v>
      </c>
      <c r="F17" s="119">
        <v>5331638</v>
      </c>
      <c r="G17" s="120">
        <v>1011</v>
      </c>
      <c r="H17" s="119">
        <f t="shared" si="1"/>
        <v>5332649</v>
      </c>
      <c r="I17" s="119">
        <f t="shared" si="2"/>
        <v>2483817</v>
      </c>
      <c r="J17" s="119">
        <f t="shared" si="3"/>
        <v>5391</v>
      </c>
      <c r="K17" s="119">
        <f t="shared" si="6"/>
        <v>2478426</v>
      </c>
      <c r="L17" s="119">
        <v>2768584</v>
      </c>
      <c r="M17" s="119">
        <v>2247784</v>
      </c>
      <c r="N17" s="119">
        <f t="shared" si="4"/>
        <v>520800</v>
      </c>
      <c r="O17" s="121">
        <f t="shared" si="5"/>
        <v>23.2</v>
      </c>
    </row>
    <row r="18" spans="1:15" ht="18" customHeight="1" x14ac:dyDescent="0.15">
      <c r="A18" s="98"/>
      <c r="B18" s="118" t="s">
        <v>12</v>
      </c>
      <c r="C18" s="119">
        <v>14623073</v>
      </c>
      <c r="D18" s="120">
        <v>0</v>
      </c>
      <c r="E18" s="119">
        <f t="shared" si="0"/>
        <v>14623073</v>
      </c>
      <c r="F18" s="119">
        <v>6609193</v>
      </c>
      <c r="G18" s="120">
        <v>0</v>
      </c>
      <c r="H18" s="119">
        <f t="shared" si="1"/>
        <v>6609193</v>
      </c>
      <c r="I18" s="119">
        <f t="shared" si="2"/>
        <v>8013880</v>
      </c>
      <c r="J18" s="119">
        <f t="shared" si="3"/>
        <v>10085</v>
      </c>
      <c r="K18" s="119">
        <f t="shared" si="6"/>
        <v>8003795</v>
      </c>
      <c r="L18" s="119">
        <v>8403271</v>
      </c>
      <c r="M18" s="119">
        <v>8006478</v>
      </c>
      <c r="N18" s="119">
        <f t="shared" si="4"/>
        <v>396793</v>
      </c>
      <c r="O18" s="121">
        <f t="shared" si="5"/>
        <v>5</v>
      </c>
    </row>
    <row r="19" spans="1:15" ht="18" customHeight="1" x14ac:dyDescent="0.15">
      <c r="A19" s="98"/>
      <c r="B19" s="118" t="s">
        <v>120</v>
      </c>
      <c r="C19" s="119">
        <v>12184134</v>
      </c>
      <c r="D19" s="119">
        <v>-10086</v>
      </c>
      <c r="E19" s="119">
        <f t="shared" si="0"/>
        <v>12174048</v>
      </c>
      <c r="F19" s="119">
        <v>4183938</v>
      </c>
      <c r="G19" s="119">
        <v>4218</v>
      </c>
      <c r="H19" s="119">
        <f t="shared" si="1"/>
        <v>4188156</v>
      </c>
      <c r="I19" s="119">
        <f t="shared" si="2"/>
        <v>7985892</v>
      </c>
      <c r="J19" s="119">
        <f t="shared" si="3"/>
        <v>8396</v>
      </c>
      <c r="K19" s="119">
        <f t="shared" si="6"/>
        <v>7977496</v>
      </c>
      <c r="L19" s="119">
        <v>8301269</v>
      </c>
      <c r="M19" s="119">
        <v>7664984</v>
      </c>
      <c r="N19" s="119">
        <f t="shared" si="4"/>
        <v>636285</v>
      </c>
      <c r="O19" s="121">
        <f t="shared" si="5"/>
        <v>8.3000000000000007</v>
      </c>
    </row>
    <row r="20" spans="1:15" ht="18" customHeight="1" x14ac:dyDescent="0.15">
      <c r="A20" s="98"/>
      <c r="B20" s="118" t="s">
        <v>125</v>
      </c>
      <c r="C20" s="119">
        <v>14723494</v>
      </c>
      <c r="D20" s="119">
        <v>0</v>
      </c>
      <c r="E20" s="119">
        <f t="shared" si="0"/>
        <v>14723494</v>
      </c>
      <c r="F20" s="119">
        <v>9862990</v>
      </c>
      <c r="G20" s="119">
        <v>0</v>
      </c>
      <c r="H20" s="119">
        <f t="shared" si="1"/>
        <v>9862990</v>
      </c>
      <c r="I20" s="119">
        <f t="shared" si="2"/>
        <v>4860504</v>
      </c>
      <c r="J20" s="119">
        <f t="shared" si="3"/>
        <v>10154</v>
      </c>
      <c r="K20" s="119">
        <f t="shared" si="6"/>
        <v>4850350</v>
      </c>
      <c r="L20" s="119">
        <v>5404477</v>
      </c>
      <c r="M20" s="119">
        <v>4941145</v>
      </c>
      <c r="N20" s="119">
        <f t="shared" si="4"/>
        <v>463332</v>
      </c>
      <c r="O20" s="121">
        <f t="shared" si="5"/>
        <v>9.4</v>
      </c>
    </row>
    <row r="21" spans="1:15" ht="18" customHeight="1" x14ac:dyDescent="0.15">
      <c r="A21" s="98"/>
      <c r="B21" s="118" t="s">
        <v>126</v>
      </c>
      <c r="C21" s="119">
        <v>15066941</v>
      </c>
      <c r="D21" s="119">
        <v>0</v>
      </c>
      <c r="E21" s="119">
        <f t="shared" si="0"/>
        <v>15066941</v>
      </c>
      <c r="F21" s="119">
        <v>5887965</v>
      </c>
      <c r="G21" s="119">
        <v>0</v>
      </c>
      <c r="H21" s="119">
        <f t="shared" si="1"/>
        <v>5887965</v>
      </c>
      <c r="I21" s="119">
        <f t="shared" si="2"/>
        <v>9178976</v>
      </c>
      <c r="J21" s="119">
        <f t="shared" si="3"/>
        <v>10391</v>
      </c>
      <c r="K21" s="119">
        <f t="shared" si="6"/>
        <v>9168585</v>
      </c>
      <c r="L21" s="119">
        <v>9552006</v>
      </c>
      <c r="M21" s="119">
        <v>8921818</v>
      </c>
      <c r="N21" s="119">
        <f t="shared" si="4"/>
        <v>630188</v>
      </c>
      <c r="O21" s="121">
        <f t="shared" si="5"/>
        <v>7.1</v>
      </c>
    </row>
    <row r="22" spans="1:15" ht="18" customHeight="1" x14ac:dyDescent="0.15">
      <c r="A22" s="98"/>
      <c r="B22" s="118" t="s">
        <v>131</v>
      </c>
      <c r="C22" s="122">
        <v>6936041</v>
      </c>
      <c r="D22" s="122">
        <v>-46545</v>
      </c>
      <c r="E22" s="119">
        <f t="shared" si="0"/>
        <v>6889496</v>
      </c>
      <c r="F22" s="122">
        <v>4435849</v>
      </c>
      <c r="G22" s="122">
        <v>-156</v>
      </c>
      <c r="H22" s="119">
        <f t="shared" si="1"/>
        <v>4435693</v>
      </c>
      <c r="I22" s="119">
        <f t="shared" si="2"/>
        <v>2453803</v>
      </c>
      <c r="J22" s="119">
        <f t="shared" si="3"/>
        <v>4751</v>
      </c>
      <c r="K22" s="119">
        <f t="shared" si="6"/>
        <v>2449052</v>
      </c>
      <c r="L22" s="119">
        <v>2675281</v>
      </c>
      <c r="M22" s="122">
        <v>2378708</v>
      </c>
      <c r="N22" s="119">
        <f t="shared" si="4"/>
        <v>296573</v>
      </c>
      <c r="O22" s="121">
        <f t="shared" si="5"/>
        <v>12.5</v>
      </c>
    </row>
    <row r="23" spans="1:15" ht="18" customHeight="1" x14ac:dyDescent="0.15">
      <c r="A23" s="181" t="s">
        <v>108</v>
      </c>
      <c r="B23" s="182"/>
      <c r="C23" s="123">
        <f>SUM(C10:C22)</f>
        <v>293347488</v>
      </c>
      <c r="D23" s="123">
        <f t="shared" ref="D23:H23" si="7">SUM(D10:D22)</f>
        <v>-48936</v>
      </c>
      <c r="E23" s="123">
        <f>SUM(E10:E22)</f>
        <v>293298552</v>
      </c>
      <c r="F23" s="123">
        <f t="shared" si="7"/>
        <v>199667958</v>
      </c>
      <c r="G23" s="123">
        <f t="shared" si="7"/>
        <v>12544</v>
      </c>
      <c r="H23" s="123">
        <f t="shared" si="7"/>
        <v>199680502</v>
      </c>
      <c r="I23" s="123">
        <f t="shared" ref="I23:N23" si="8">SUM(I10:I22)</f>
        <v>93618050</v>
      </c>
      <c r="J23" s="123">
        <f t="shared" si="8"/>
        <v>202272</v>
      </c>
      <c r="K23" s="123">
        <f t="shared" si="8"/>
        <v>93415778</v>
      </c>
      <c r="L23" s="123">
        <f t="shared" si="8"/>
        <v>104320550</v>
      </c>
      <c r="M23" s="123">
        <f t="shared" si="8"/>
        <v>91607969</v>
      </c>
      <c r="N23" s="123">
        <f t="shared" si="8"/>
        <v>12712581</v>
      </c>
      <c r="O23" s="124">
        <f>ROUND(N23/M23*100,1)</f>
        <v>13.9</v>
      </c>
    </row>
    <row r="24" spans="1:15" ht="18" customHeight="1" x14ac:dyDescent="0.15">
      <c r="A24" s="98"/>
      <c r="B24" s="118" t="s">
        <v>13</v>
      </c>
      <c r="C24" s="116">
        <v>3210407</v>
      </c>
      <c r="D24" s="120">
        <v>0</v>
      </c>
      <c r="E24" s="119">
        <f t="shared" ref="E24:E46" si="9">C24+D24</f>
        <v>3210407</v>
      </c>
      <c r="F24" s="116">
        <v>1434948</v>
      </c>
      <c r="G24" s="125">
        <v>0</v>
      </c>
      <c r="H24" s="119">
        <f t="shared" ref="H24:H59" si="10">F24+G24</f>
        <v>1434948</v>
      </c>
      <c r="I24" s="119">
        <f t="shared" ref="I24:I50" si="11">E24-H24</f>
        <v>1775459</v>
      </c>
      <c r="J24" s="119">
        <f>+ROUND(E24*$K$3,0)</f>
        <v>2214</v>
      </c>
      <c r="K24" s="119">
        <f>+I24-J24</f>
        <v>1773245</v>
      </c>
      <c r="L24" s="119">
        <v>1871997</v>
      </c>
      <c r="M24" s="116">
        <v>1669501</v>
      </c>
      <c r="N24" s="119">
        <f>L24-M24</f>
        <v>202496</v>
      </c>
      <c r="O24" s="121">
        <f>ROUND(N24/M24*100,1)</f>
        <v>12.1</v>
      </c>
    </row>
    <row r="25" spans="1:15" ht="18" customHeight="1" x14ac:dyDescent="0.15">
      <c r="A25" s="98"/>
      <c r="B25" s="118" t="s">
        <v>14</v>
      </c>
      <c r="C25" s="119">
        <v>3311520</v>
      </c>
      <c r="D25" s="120">
        <v>101</v>
      </c>
      <c r="E25" s="119">
        <f t="shared" si="9"/>
        <v>3311621</v>
      </c>
      <c r="F25" s="119">
        <v>997340</v>
      </c>
      <c r="G25" s="126">
        <v>0</v>
      </c>
      <c r="H25" s="119">
        <f t="shared" si="10"/>
        <v>997340</v>
      </c>
      <c r="I25" s="119">
        <f t="shared" si="11"/>
        <v>2314281</v>
      </c>
      <c r="J25" s="119">
        <f t="shared" ref="J25:J67" si="12">+ROUND(E25*$K$3,0)</f>
        <v>2284</v>
      </c>
      <c r="K25" s="119">
        <f t="shared" ref="K25:K67" si="13">+I25-J25</f>
        <v>2311997</v>
      </c>
      <c r="L25" s="119">
        <v>2411474</v>
      </c>
      <c r="M25" s="119">
        <v>2129972</v>
      </c>
      <c r="N25" s="119">
        <f t="shared" ref="N25:N67" si="14">L25-M25</f>
        <v>281502</v>
      </c>
      <c r="O25" s="121">
        <f t="shared" ref="O25:O67" si="15">ROUND(N25/M25*100,1)</f>
        <v>13.2</v>
      </c>
    </row>
    <row r="26" spans="1:15" ht="18" customHeight="1" x14ac:dyDescent="0.15">
      <c r="A26" s="98"/>
      <c r="B26" s="118" t="s">
        <v>15</v>
      </c>
      <c r="C26" s="119">
        <v>3967616</v>
      </c>
      <c r="D26" s="120">
        <v>22398</v>
      </c>
      <c r="E26" s="119">
        <f t="shared" si="9"/>
        <v>3990014</v>
      </c>
      <c r="F26" s="119">
        <v>1355703</v>
      </c>
      <c r="G26" s="127">
        <v>-143</v>
      </c>
      <c r="H26" s="119">
        <f t="shared" si="10"/>
        <v>1355560</v>
      </c>
      <c r="I26" s="119">
        <f t="shared" si="11"/>
        <v>2634454</v>
      </c>
      <c r="J26" s="119">
        <f t="shared" si="12"/>
        <v>2752</v>
      </c>
      <c r="K26" s="119">
        <f t="shared" si="13"/>
        <v>2631702</v>
      </c>
      <c r="L26" s="119">
        <v>2782905</v>
      </c>
      <c r="M26" s="119">
        <v>2451934</v>
      </c>
      <c r="N26" s="119">
        <f t="shared" si="14"/>
        <v>330971</v>
      </c>
      <c r="O26" s="121">
        <f t="shared" si="15"/>
        <v>13.5</v>
      </c>
    </row>
    <row r="27" spans="1:15" ht="18" customHeight="1" x14ac:dyDescent="0.15">
      <c r="A27" s="98"/>
      <c r="B27" s="118" t="s">
        <v>16</v>
      </c>
      <c r="C27" s="119">
        <v>2767865</v>
      </c>
      <c r="D27" s="120">
        <v>9914</v>
      </c>
      <c r="E27" s="119">
        <f t="shared" si="9"/>
        <v>2777779</v>
      </c>
      <c r="F27" s="119">
        <v>1005875</v>
      </c>
      <c r="G27" s="126">
        <v>-102</v>
      </c>
      <c r="H27" s="119">
        <f t="shared" si="10"/>
        <v>1005773</v>
      </c>
      <c r="I27" s="119">
        <f t="shared" si="11"/>
        <v>1772006</v>
      </c>
      <c r="J27" s="119">
        <f t="shared" si="12"/>
        <v>1916</v>
      </c>
      <c r="K27" s="119">
        <f t="shared" si="13"/>
        <v>1770090</v>
      </c>
      <c r="L27" s="119">
        <v>1876615</v>
      </c>
      <c r="M27" s="119">
        <v>1699739</v>
      </c>
      <c r="N27" s="119">
        <f t="shared" si="14"/>
        <v>176876</v>
      </c>
      <c r="O27" s="121">
        <f t="shared" si="15"/>
        <v>10.4</v>
      </c>
    </row>
    <row r="28" spans="1:15" ht="18" customHeight="1" x14ac:dyDescent="0.15">
      <c r="A28" s="98"/>
      <c r="B28" s="118" t="s">
        <v>17</v>
      </c>
      <c r="C28" s="119">
        <v>2812953</v>
      </c>
      <c r="D28" s="120">
        <v>0</v>
      </c>
      <c r="E28" s="119">
        <f t="shared" si="9"/>
        <v>2812953</v>
      </c>
      <c r="F28" s="119">
        <v>1633259</v>
      </c>
      <c r="G28" s="126">
        <v>0</v>
      </c>
      <c r="H28" s="119">
        <f t="shared" si="10"/>
        <v>1633259</v>
      </c>
      <c r="I28" s="119">
        <f t="shared" si="11"/>
        <v>1179694</v>
      </c>
      <c r="J28" s="119">
        <f t="shared" si="12"/>
        <v>1940</v>
      </c>
      <c r="K28" s="119">
        <f t="shared" si="13"/>
        <v>1177754</v>
      </c>
      <c r="L28" s="119">
        <v>1279166</v>
      </c>
      <c r="M28" s="119">
        <v>1052387</v>
      </c>
      <c r="N28" s="119">
        <f t="shared" si="14"/>
        <v>226779</v>
      </c>
      <c r="O28" s="121">
        <f t="shared" si="15"/>
        <v>21.5</v>
      </c>
    </row>
    <row r="29" spans="1:15" ht="18" customHeight="1" x14ac:dyDescent="0.15">
      <c r="A29" s="98"/>
      <c r="B29" s="118" t="s">
        <v>18</v>
      </c>
      <c r="C29" s="119">
        <v>2560927</v>
      </c>
      <c r="D29" s="120">
        <v>-1</v>
      </c>
      <c r="E29" s="119">
        <f t="shared" si="9"/>
        <v>2560926</v>
      </c>
      <c r="F29" s="119">
        <v>786685</v>
      </c>
      <c r="G29" s="126">
        <v>-45</v>
      </c>
      <c r="H29" s="119">
        <f t="shared" si="10"/>
        <v>786640</v>
      </c>
      <c r="I29" s="119">
        <f t="shared" si="11"/>
        <v>1774286</v>
      </c>
      <c r="J29" s="119">
        <f t="shared" si="12"/>
        <v>1766</v>
      </c>
      <c r="K29" s="119">
        <f t="shared" si="13"/>
        <v>1772520</v>
      </c>
      <c r="L29" s="119">
        <v>1866425</v>
      </c>
      <c r="M29" s="119">
        <v>1645287</v>
      </c>
      <c r="N29" s="119">
        <f t="shared" si="14"/>
        <v>221138</v>
      </c>
      <c r="O29" s="121">
        <f t="shared" si="15"/>
        <v>13.4</v>
      </c>
    </row>
    <row r="30" spans="1:15" ht="18" customHeight="1" x14ac:dyDescent="0.15">
      <c r="A30" s="98"/>
      <c r="B30" s="118" t="s">
        <v>19</v>
      </c>
      <c r="C30" s="119">
        <v>2866771</v>
      </c>
      <c r="D30" s="120">
        <v>0</v>
      </c>
      <c r="E30" s="119">
        <f t="shared" si="9"/>
        <v>2866771</v>
      </c>
      <c r="F30" s="119">
        <v>968281</v>
      </c>
      <c r="G30" s="126">
        <v>0</v>
      </c>
      <c r="H30" s="119">
        <f t="shared" si="10"/>
        <v>968281</v>
      </c>
      <c r="I30" s="119">
        <f t="shared" si="11"/>
        <v>1898490</v>
      </c>
      <c r="J30" s="119">
        <f t="shared" si="12"/>
        <v>1977</v>
      </c>
      <c r="K30" s="119">
        <f t="shared" si="13"/>
        <v>1896513</v>
      </c>
      <c r="L30" s="119">
        <v>2010681</v>
      </c>
      <c r="M30" s="119">
        <v>1788845</v>
      </c>
      <c r="N30" s="119">
        <f t="shared" si="14"/>
        <v>221836</v>
      </c>
      <c r="O30" s="121">
        <f t="shared" si="15"/>
        <v>12.4</v>
      </c>
    </row>
    <row r="31" spans="1:15" ht="18" customHeight="1" x14ac:dyDescent="0.15">
      <c r="A31" s="98"/>
      <c r="B31" s="118" t="s">
        <v>227</v>
      </c>
      <c r="C31" s="119">
        <v>997376</v>
      </c>
      <c r="D31" s="120">
        <v>-117</v>
      </c>
      <c r="E31" s="119">
        <f t="shared" si="9"/>
        <v>997259</v>
      </c>
      <c r="F31" s="119">
        <v>283040</v>
      </c>
      <c r="G31" s="126">
        <v>4</v>
      </c>
      <c r="H31" s="119">
        <f t="shared" si="10"/>
        <v>283044</v>
      </c>
      <c r="I31" s="119">
        <f t="shared" si="11"/>
        <v>714215</v>
      </c>
      <c r="J31" s="119">
        <f t="shared" si="12"/>
        <v>688</v>
      </c>
      <c r="K31" s="119">
        <f t="shared" si="13"/>
        <v>713527</v>
      </c>
      <c r="L31" s="119">
        <v>748381</v>
      </c>
      <c r="M31" s="119">
        <v>578641</v>
      </c>
      <c r="N31" s="119">
        <f t="shared" si="14"/>
        <v>169740</v>
      </c>
      <c r="O31" s="121">
        <f t="shared" si="15"/>
        <v>29.3</v>
      </c>
    </row>
    <row r="32" spans="1:15" ht="18" customHeight="1" x14ac:dyDescent="0.15">
      <c r="A32" s="98"/>
      <c r="B32" s="118" t="s">
        <v>20</v>
      </c>
      <c r="C32" s="119">
        <v>3406538</v>
      </c>
      <c r="D32" s="120">
        <v>27243</v>
      </c>
      <c r="E32" s="119">
        <f t="shared" si="9"/>
        <v>3433781</v>
      </c>
      <c r="F32" s="119">
        <v>740176</v>
      </c>
      <c r="G32" s="127">
        <v>860</v>
      </c>
      <c r="H32" s="119">
        <f t="shared" si="10"/>
        <v>741036</v>
      </c>
      <c r="I32" s="119">
        <f t="shared" si="11"/>
        <v>2692745</v>
      </c>
      <c r="J32" s="119">
        <f t="shared" si="12"/>
        <v>2368</v>
      </c>
      <c r="K32" s="119">
        <f t="shared" si="13"/>
        <v>2690377</v>
      </c>
      <c r="L32" s="119">
        <v>2790990</v>
      </c>
      <c r="M32" s="119">
        <v>2413987</v>
      </c>
      <c r="N32" s="119">
        <f t="shared" si="14"/>
        <v>377003</v>
      </c>
      <c r="O32" s="121">
        <f t="shared" si="15"/>
        <v>15.6</v>
      </c>
    </row>
    <row r="33" spans="1:15" ht="18" customHeight="1" x14ac:dyDescent="0.15">
      <c r="A33" s="98"/>
      <c r="B33" s="118" t="s">
        <v>127</v>
      </c>
      <c r="C33" s="119">
        <v>7677504</v>
      </c>
      <c r="D33" s="120">
        <v>0</v>
      </c>
      <c r="E33" s="119">
        <f t="shared" si="9"/>
        <v>7677504</v>
      </c>
      <c r="F33" s="119">
        <v>1777423</v>
      </c>
      <c r="G33" s="126">
        <v>0</v>
      </c>
      <c r="H33" s="119">
        <f>F33+G33</f>
        <v>1777423</v>
      </c>
      <c r="I33" s="119">
        <f>E33-H33</f>
        <v>5900081</v>
      </c>
      <c r="J33" s="119">
        <f t="shared" si="12"/>
        <v>5295</v>
      </c>
      <c r="K33" s="119">
        <f t="shared" si="13"/>
        <v>5894786</v>
      </c>
      <c r="L33" s="119">
        <v>6093170</v>
      </c>
      <c r="M33" s="119">
        <v>5848056</v>
      </c>
      <c r="N33" s="119">
        <f t="shared" si="14"/>
        <v>245114</v>
      </c>
      <c r="O33" s="121">
        <f t="shared" si="15"/>
        <v>4.2</v>
      </c>
    </row>
    <row r="34" spans="1:15" ht="18" customHeight="1" x14ac:dyDescent="0.15">
      <c r="A34" s="98"/>
      <c r="B34" s="118" t="s">
        <v>21</v>
      </c>
      <c r="C34" s="119">
        <v>1941870</v>
      </c>
      <c r="D34" s="120">
        <v>-2036</v>
      </c>
      <c r="E34" s="119">
        <f t="shared" si="9"/>
        <v>1939834</v>
      </c>
      <c r="F34" s="119">
        <v>455128</v>
      </c>
      <c r="G34" s="126">
        <v>-1450</v>
      </c>
      <c r="H34" s="119">
        <f t="shared" si="10"/>
        <v>453678</v>
      </c>
      <c r="I34" s="119">
        <f t="shared" si="11"/>
        <v>1486156</v>
      </c>
      <c r="J34" s="119">
        <f t="shared" si="12"/>
        <v>1338</v>
      </c>
      <c r="K34" s="119">
        <f t="shared" si="13"/>
        <v>1484818</v>
      </c>
      <c r="L34" s="119">
        <v>1551926</v>
      </c>
      <c r="M34" s="119">
        <v>1343741</v>
      </c>
      <c r="N34" s="119">
        <f t="shared" si="14"/>
        <v>208185</v>
      </c>
      <c r="O34" s="121">
        <f t="shared" si="15"/>
        <v>15.5</v>
      </c>
    </row>
    <row r="35" spans="1:15" ht="18" customHeight="1" x14ac:dyDescent="0.15">
      <c r="A35" s="98"/>
      <c r="B35" s="118" t="s">
        <v>22</v>
      </c>
      <c r="C35" s="119">
        <v>3466907</v>
      </c>
      <c r="D35" s="120">
        <v>-4678</v>
      </c>
      <c r="E35" s="119">
        <f t="shared" si="9"/>
        <v>3462229</v>
      </c>
      <c r="F35" s="119">
        <v>699910</v>
      </c>
      <c r="G35" s="126">
        <v>80339</v>
      </c>
      <c r="H35" s="119">
        <f t="shared" si="10"/>
        <v>780249</v>
      </c>
      <c r="I35" s="119">
        <f t="shared" si="11"/>
        <v>2681980</v>
      </c>
      <c r="J35" s="119">
        <f t="shared" si="12"/>
        <v>2388</v>
      </c>
      <c r="K35" s="119">
        <f t="shared" si="13"/>
        <v>2679592</v>
      </c>
      <c r="L35" s="119">
        <v>2791991</v>
      </c>
      <c r="M35" s="119">
        <v>2730101</v>
      </c>
      <c r="N35" s="119">
        <f t="shared" si="14"/>
        <v>61890</v>
      </c>
      <c r="O35" s="121">
        <f t="shared" si="15"/>
        <v>2.2999999999999998</v>
      </c>
    </row>
    <row r="36" spans="1:15" ht="18" customHeight="1" x14ac:dyDescent="0.15">
      <c r="A36" s="98"/>
      <c r="B36" s="118" t="s">
        <v>23</v>
      </c>
      <c r="C36" s="119">
        <v>2296011</v>
      </c>
      <c r="D36" s="120">
        <v>0</v>
      </c>
      <c r="E36" s="119">
        <f t="shared" si="9"/>
        <v>2296011</v>
      </c>
      <c r="F36" s="119">
        <v>614315</v>
      </c>
      <c r="G36" s="126">
        <v>0</v>
      </c>
      <c r="H36" s="119">
        <f t="shared" si="10"/>
        <v>614315</v>
      </c>
      <c r="I36" s="119">
        <f t="shared" si="11"/>
        <v>1681696</v>
      </c>
      <c r="J36" s="119">
        <f t="shared" si="12"/>
        <v>1583</v>
      </c>
      <c r="K36" s="119">
        <f t="shared" si="13"/>
        <v>1680113</v>
      </c>
      <c r="L36" s="119">
        <v>1743467</v>
      </c>
      <c r="M36" s="119">
        <v>1585475</v>
      </c>
      <c r="N36" s="119">
        <f t="shared" si="14"/>
        <v>157992</v>
      </c>
      <c r="O36" s="121">
        <f t="shared" si="15"/>
        <v>10</v>
      </c>
    </row>
    <row r="37" spans="1:15" ht="18" customHeight="1" x14ac:dyDescent="0.15">
      <c r="A37" s="98"/>
      <c r="B37" s="118" t="s">
        <v>24</v>
      </c>
      <c r="C37" s="119">
        <v>4908485</v>
      </c>
      <c r="D37" s="120">
        <v>-81</v>
      </c>
      <c r="E37" s="119">
        <f t="shared" si="9"/>
        <v>4908404</v>
      </c>
      <c r="F37" s="119">
        <v>1853671</v>
      </c>
      <c r="G37" s="126">
        <v>0</v>
      </c>
      <c r="H37" s="119">
        <f t="shared" si="10"/>
        <v>1853671</v>
      </c>
      <c r="I37" s="119">
        <f t="shared" si="11"/>
        <v>3054733</v>
      </c>
      <c r="J37" s="119">
        <f t="shared" si="12"/>
        <v>3385</v>
      </c>
      <c r="K37" s="119">
        <f t="shared" si="13"/>
        <v>3051348</v>
      </c>
      <c r="L37" s="119">
        <v>3235409</v>
      </c>
      <c r="M37" s="119">
        <v>2953595</v>
      </c>
      <c r="N37" s="119">
        <f t="shared" si="14"/>
        <v>281814</v>
      </c>
      <c r="O37" s="121">
        <f t="shared" si="15"/>
        <v>9.5</v>
      </c>
    </row>
    <row r="38" spans="1:15" ht="18" customHeight="1" x14ac:dyDescent="0.15">
      <c r="A38" s="98"/>
      <c r="B38" s="118" t="s">
        <v>25</v>
      </c>
      <c r="C38" s="119">
        <v>4536110</v>
      </c>
      <c r="D38" s="120">
        <v>0</v>
      </c>
      <c r="E38" s="119">
        <f t="shared" si="9"/>
        <v>4536110</v>
      </c>
      <c r="F38" s="119">
        <v>1666692</v>
      </c>
      <c r="G38" s="126">
        <v>0</v>
      </c>
      <c r="H38" s="119">
        <f t="shared" si="10"/>
        <v>1666692</v>
      </c>
      <c r="I38" s="119">
        <f t="shared" si="11"/>
        <v>2869418</v>
      </c>
      <c r="J38" s="119">
        <f t="shared" si="12"/>
        <v>3128</v>
      </c>
      <c r="K38" s="119">
        <f t="shared" si="13"/>
        <v>2866290</v>
      </c>
      <c r="L38" s="119">
        <v>3031611</v>
      </c>
      <c r="M38" s="119">
        <v>2757327</v>
      </c>
      <c r="N38" s="119">
        <f t="shared" si="14"/>
        <v>274284</v>
      </c>
      <c r="O38" s="121">
        <f t="shared" si="15"/>
        <v>9.9</v>
      </c>
    </row>
    <row r="39" spans="1:15" ht="18" customHeight="1" x14ac:dyDescent="0.15">
      <c r="A39" s="98"/>
      <c r="B39" s="118" t="s">
        <v>26</v>
      </c>
      <c r="C39" s="119">
        <v>1639619</v>
      </c>
      <c r="D39" s="120">
        <v>0</v>
      </c>
      <c r="E39" s="119">
        <f t="shared" si="9"/>
        <v>1639619</v>
      </c>
      <c r="F39" s="119">
        <v>370683</v>
      </c>
      <c r="G39" s="126">
        <v>0</v>
      </c>
      <c r="H39" s="119">
        <f t="shared" si="10"/>
        <v>370683</v>
      </c>
      <c r="I39" s="119">
        <f t="shared" si="11"/>
        <v>1268936</v>
      </c>
      <c r="J39" s="119">
        <f t="shared" si="12"/>
        <v>1131</v>
      </c>
      <c r="K39" s="119">
        <f t="shared" si="13"/>
        <v>1267805</v>
      </c>
      <c r="L39" s="119">
        <v>1318179</v>
      </c>
      <c r="M39" s="119">
        <v>1171330</v>
      </c>
      <c r="N39" s="119">
        <f t="shared" si="14"/>
        <v>146849</v>
      </c>
      <c r="O39" s="121">
        <f t="shared" si="15"/>
        <v>12.5</v>
      </c>
    </row>
    <row r="40" spans="1:15" ht="18" customHeight="1" x14ac:dyDescent="0.15">
      <c r="A40" s="98"/>
      <c r="B40" s="118" t="s">
        <v>27</v>
      </c>
      <c r="C40" s="119">
        <v>2438806</v>
      </c>
      <c r="D40" s="120">
        <v>-2521</v>
      </c>
      <c r="E40" s="119">
        <f t="shared" si="9"/>
        <v>2436285</v>
      </c>
      <c r="F40" s="119">
        <v>454896</v>
      </c>
      <c r="G40" s="126">
        <v>-269</v>
      </c>
      <c r="H40" s="119">
        <f t="shared" si="10"/>
        <v>454627</v>
      </c>
      <c r="I40" s="119">
        <f t="shared" si="11"/>
        <v>1981658</v>
      </c>
      <c r="J40" s="119">
        <f t="shared" si="12"/>
        <v>1680</v>
      </c>
      <c r="K40" s="119">
        <f t="shared" si="13"/>
        <v>1979978</v>
      </c>
      <c r="L40" s="119">
        <v>2050889</v>
      </c>
      <c r="M40" s="119">
        <v>1854730</v>
      </c>
      <c r="N40" s="119">
        <f t="shared" si="14"/>
        <v>196159</v>
      </c>
      <c r="O40" s="121">
        <f t="shared" si="15"/>
        <v>10.6</v>
      </c>
    </row>
    <row r="41" spans="1:15" ht="18" customHeight="1" x14ac:dyDescent="0.15">
      <c r="A41" s="98"/>
      <c r="B41" s="118" t="s">
        <v>28</v>
      </c>
      <c r="C41" s="119">
        <v>1339864</v>
      </c>
      <c r="D41" s="120">
        <v>0</v>
      </c>
      <c r="E41" s="119">
        <f t="shared" si="9"/>
        <v>1339864</v>
      </c>
      <c r="F41" s="119">
        <v>182511</v>
      </c>
      <c r="G41" s="127">
        <v>0</v>
      </c>
      <c r="H41" s="119">
        <f t="shared" si="10"/>
        <v>182511</v>
      </c>
      <c r="I41" s="119">
        <f t="shared" si="11"/>
        <v>1157353</v>
      </c>
      <c r="J41" s="119">
        <f t="shared" si="12"/>
        <v>924</v>
      </c>
      <c r="K41" s="119">
        <f t="shared" si="13"/>
        <v>1156429</v>
      </c>
      <c r="L41" s="119">
        <v>1200956</v>
      </c>
      <c r="M41" s="119">
        <v>1061116</v>
      </c>
      <c r="N41" s="119">
        <f t="shared" si="14"/>
        <v>139840</v>
      </c>
      <c r="O41" s="121">
        <f t="shared" si="15"/>
        <v>13.2</v>
      </c>
    </row>
    <row r="42" spans="1:15" ht="18" customHeight="1" x14ac:dyDescent="0.15">
      <c r="A42" s="98"/>
      <c r="B42" s="118" t="s">
        <v>29</v>
      </c>
      <c r="C42" s="119">
        <v>1964593</v>
      </c>
      <c r="D42" s="120">
        <v>0</v>
      </c>
      <c r="E42" s="119">
        <f t="shared" si="9"/>
        <v>1964593</v>
      </c>
      <c r="F42" s="119">
        <v>478093</v>
      </c>
      <c r="G42" s="126">
        <v>0</v>
      </c>
      <c r="H42" s="119">
        <f t="shared" si="10"/>
        <v>478093</v>
      </c>
      <c r="I42" s="119">
        <f t="shared" si="11"/>
        <v>1486500</v>
      </c>
      <c r="J42" s="119">
        <f t="shared" si="12"/>
        <v>1355</v>
      </c>
      <c r="K42" s="119">
        <f t="shared" si="13"/>
        <v>1485145</v>
      </c>
      <c r="L42" s="119">
        <v>1543939</v>
      </c>
      <c r="M42" s="119">
        <v>1395979</v>
      </c>
      <c r="N42" s="119">
        <f t="shared" si="14"/>
        <v>147960</v>
      </c>
      <c r="O42" s="121">
        <f t="shared" si="15"/>
        <v>10.6</v>
      </c>
    </row>
    <row r="43" spans="1:15" ht="18" customHeight="1" x14ac:dyDescent="0.15">
      <c r="A43" s="98"/>
      <c r="B43" s="118" t="s">
        <v>30</v>
      </c>
      <c r="C43" s="119">
        <v>1434301</v>
      </c>
      <c r="D43" s="120">
        <v>0</v>
      </c>
      <c r="E43" s="119">
        <f t="shared" si="9"/>
        <v>1434301</v>
      </c>
      <c r="F43" s="119">
        <v>130357</v>
      </c>
      <c r="G43" s="126">
        <v>0</v>
      </c>
      <c r="H43" s="119">
        <f t="shared" si="10"/>
        <v>130357</v>
      </c>
      <c r="I43" s="119">
        <f t="shared" si="11"/>
        <v>1303944</v>
      </c>
      <c r="J43" s="119">
        <f t="shared" si="12"/>
        <v>989</v>
      </c>
      <c r="K43" s="119">
        <f t="shared" si="13"/>
        <v>1302955</v>
      </c>
      <c r="L43" s="119">
        <v>1341629</v>
      </c>
      <c r="M43" s="119">
        <v>1211557</v>
      </c>
      <c r="N43" s="119">
        <f t="shared" si="14"/>
        <v>130072</v>
      </c>
      <c r="O43" s="121">
        <f t="shared" si="15"/>
        <v>10.7</v>
      </c>
    </row>
    <row r="44" spans="1:15" ht="18" customHeight="1" x14ac:dyDescent="0.15">
      <c r="A44" s="98"/>
      <c r="B44" s="118" t="s">
        <v>128</v>
      </c>
      <c r="C44" s="119">
        <v>6535370</v>
      </c>
      <c r="D44" s="120">
        <v>58526</v>
      </c>
      <c r="E44" s="119">
        <f t="shared" si="9"/>
        <v>6593896</v>
      </c>
      <c r="F44" s="119">
        <v>1830581</v>
      </c>
      <c r="G44" s="127">
        <v>0</v>
      </c>
      <c r="H44" s="119">
        <f t="shared" si="10"/>
        <v>1830581</v>
      </c>
      <c r="I44" s="119">
        <f t="shared" si="11"/>
        <v>4763315</v>
      </c>
      <c r="J44" s="119">
        <f t="shared" si="12"/>
        <v>4547</v>
      </c>
      <c r="K44" s="119">
        <f t="shared" si="13"/>
        <v>4758768</v>
      </c>
      <c r="L44" s="119">
        <v>4960612</v>
      </c>
      <c r="M44" s="119">
        <v>4792055</v>
      </c>
      <c r="N44" s="119">
        <f t="shared" si="14"/>
        <v>168557</v>
      </c>
      <c r="O44" s="121">
        <f t="shared" si="15"/>
        <v>3.5</v>
      </c>
    </row>
    <row r="45" spans="1:15" ht="18" customHeight="1" x14ac:dyDescent="0.15">
      <c r="A45" s="98"/>
      <c r="B45" s="118" t="s">
        <v>31</v>
      </c>
      <c r="C45" s="119">
        <v>4577490</v>
      </c>
      <c r="D45" s="120">
        <v>0</v>
      </c>
      <c r="E45" s="119">
        <f t="shared" si="9"/>
        <v>4577490</v>
      </c>
      <c r="F45" s="119">
        <v>4375521</v>
      </c>
      <c r="G45" s="128">
        <v>0</v>
      </c>
      <c r="H45" s="119">
        <f>F45+G45</f>
        <v>4375521</v>
      </c>
      <c r="I45" s="119">
        <f>E45-H45</f>
        <v>201969</v>
      </c>
      <c r="J45" s="119">
        <f t="shared" si="12"/>
        <v>3157</v>
      </c>
      <c r="K45" s="119">
        <f t="shared" si="13"/>
        <v>198812</v>
      </c>
      <c r="L45" s="119">
        <v>338031</v>
      </c>
      <c r="M45" s="129">
        <v>144882</v>
      </c>
      <c r="N45" s="119">
        <f t="shared" si="14"/>
        <v>193149</v>
      </c>
      <c r="O45" s="121">
        <f t="shared" si="15"/>
        <v>133.30000000000001</v>
      </c>
    </row>
    <row r="46" spans="1:15" ht="18" customHeight="1" x14ac:dyDescent="0.15">
      <c r="A46" s="98"/>
      <c r="B46" s="118" t="s">
        <v>32</v>
      </c>
      <c r="C46" s="119">
        <v>2075193</v>
      </c>
      <c r="D46" s="120">
        <v>-1545</v>
      </c>
      <c r="E46" s="119">
        <f t="shared" si="9"/>
        <v>2073648</v>
      </c>
      <c r="F46" s="119">
        <v>1155899</v>
      </c>
      <c r="G46" s="128">
        <v>-1114</v>
      </c>
      <c r="H46" s="119">
        <f t="shared" si="10"/>
        <v>1154785</v>
      </c>
      <c r="I46" s="119">
        <f t="shared" si="11"/>
        <v>918863</v>
      </c>
      <c r="J46" s="119">
        <f t="shared" si="12"/>
        <v>1430</v>
      </c>
      <c r="K46" s="119">
        <f t="shared" si="13"/>
        <v>917433</v>
      </c>
      <c r="L46" s="119">
        <v>998428</v>
      </c>
      <c r="M46" s="119">
        <v>798160</v>
      </c>
      <c r="N46" s="119">
        <f t="shared" si="14"/>
        <v>200268</v>
      </c>
      <c r="O46" s="121">
        <f t="shared" si="15"/>
        <v>25.1</v>
      </c>
    </row>
    <row r="47" spans="1:15" ht="18" customHeight="1" x14ac:dyDescent="0.15">
      <c r="A47" s="98"/>
      <c r="B47" s="118" t="s">
        <v>33</v>
      </c>
      <c r="C47" s="119">
        <v>1853146</v>
      </c>
      <c r="D47" s="120">
        <v>0</v>
      </c>
      <c r="E47" s="119">
        <f t="shared" ref="E47:E59" si="16">C47+D47</f>
        <v>1853146</v>
      </c>
      <c r="F47" s="119">
        <v>554339</v>
      </c>
      <c r="G47" s="128">
        <v>0</v>
      </c>
      <c r="H47" s="119">
        <f t="shared" si="10"/>
        <v>554339</v>
      </c>
      <c r="I47" s="119">
        <f t="shared" si="11"/>
        <v>1298807</v>
      </c>
      <c r="J47" s="119">
        <f t="shared" si="12"/>
        <v>1278</v>
      </c>
      <c r="K47" s="119">
        <f t="shared" si="13"/>
        <v>1297529</v>
      </c>
      <c r="L47" s="119">
        <v>1352560</v>
      </c>
      <c r="M47" s="119">
        <v>1219987</v>
      </c>
      <c r="N47" s="119">
        <f t="shared" si="14"/>
        <v>132573</v>
      </c>
      <c r="O47" s="121">
        <f t="shared" si="15"/>
        <v>10.9</v>
      </c>
    </row>
    <row r="48" spans="1:15" ht="18" customHeight="1" x14ac:dyDescent="0.15">
      <c r="A48" s="98"/>
      <c r="B48" s="118" t="s">
        <v>34</v>
      </c>
      <c r="C48" s="119">
        <v>3962197</v>
      </c>
      <c r="D48" s="120">
        <v>-106</v>
      </c>
      <c r="E48" s="119">
        <f t="shared" si="16"/>
        <v>3962091</v>
      </c>
      <c r="F48" s="119">
        <v>2356683</v>
      </c>
      <c r="G48" s="130">
        <v>0</v>
      </c>
      <c r="H48" s="119">
        <f t="shared" si="10"/>
        <v>2356683</v>
      </c>
      <c r="I48" s="119">
        <f t="shared" si="11"/>
        <v>1605408</v>
      </c>
      <c r="J48" s="119">
        <f t="shared" si="12"/>
        <v>2732</v>
      </c>
      <c r="K48" s="119">
        <f t="shared" si="13"/>
        <v>1602676</v>
      </c>
      <c r="L48" s="119">
        <v>1738828</v>
      </c>
      <c r="M48" s="119">
        <v>1507891</v>
      </c>
      <c r="N48" s="119">
        <f t="shared" si="14"/>
        <v>230937</v>
      </c>
      <c r="O48" s="121">
        <f t="shared" si="15"/>
        <v>15.3</v>
      </c>
    </row>
    <row r="49" spans="1:15" ht="18" customHeight="1" x14ac:dyDescent="0.15">
      <c r="A49" s="98"/>
      <c r="B49" s="118" t="s">
        <v>35</v>
      </c>
      <c r="C49" s="119">
        <v>3796221</v>
      </c>
      <c r="D49" s="120">
        <v>0</v>
      </c>
      <c r="E49" s="119">
        <f t="shared" si="16"/>
        <v>3796221</v>
      </c>
      <c r="F49" s="119">
        <v>1947454</v>
      </c>
      <c r="G49" s="128">
        <v>0</v>
      </c>
      <c r="H49" s="119">
        <f t="shared" si="10"/>
        <v>1947454</v>
      </c>
      <c r="I49" s="119">
        <f t="shared" si="11"/>
        <v>1848767</v>
      </c>
      <c r="J49" s="119">
        <f t="shared" si="12"/>
        <v>2618</v>
      </c>
      <c r="K49" s="119">
        <f t="shared" si="13"/>
        <v>1846149</v>
      </c>
      <c r="L49" s="119">
        <v>1992263</v>
      </c>
      <c r="M49" s="119">
        <v>1680900</v>
      </c>
      <c r="N49" s="119">
        <f t="shared" si="14"/>
        <v>311363</v>
      </c>
      <c r="O49" s="121">
        <f t="shared" si="15"/>
        <v>18.5</v>
      </c>
    </row>
    <row r="50" spans="1:15" ht="18" customHeight="1" x14ac:dyDescent="0.15">
      <c r="A50" s="98"/>
      <c r="B50" s="118" t="s">
        <v>36</v>
      </c>
      <c r="C50" s="119">
        <v>2493806</v>
      </c>
      <c r="D50" s="120">
        <v>0</v>
      </c>
      <c r="E50" s="119">
        <f t="shared" si="16"/>
        <v>2493806</v>
      </c>
      <c r="F50" s="119">
        <v>741857</v>
      </c>
      <c r="G50" s="130">
        <v>0</v>
      </c>
      <c r="H50" s="119">
        <f t="shared" si="10"/>
        <v>741857</v>
      </c>
      <c r="I50" s="119">
        <f t="shared" si="11"/>
        <v>1751949</v>
      </c>
      <c r="J50" s="119">
        <f t="shared" si="12"/>
        <v>1720</v>
      </c>
      <c r="K50" s="119">
        <f t="shared" si="13"/>
        <v>1750229</v>
      </c>
      <c r="L50" s="119">
        <v>1840182</v>
      </c>
      <c r="M50" s="119">
        <v>1471744</v>
      </c>
      <c r="N50" s="119">
        <f t="shared" si="14"/>
        <v>368438</v>
      </c>
      <c r="O50" s="121">
        <f t="shared" si="15"/>
        <v>25</v>
      </c>
    </row>
    <row r="51" spans="1:15" ht="18" customHeight="1" x14ac:dyDescent="0.15">
      <c r="A51" s="98"/>
      <c r="B51" s="118" t="s">
        <v>37</v>
      </c>
      <c r="C51" s="119">
        <v>3481404</v>
      </c>
      <c r="D51" s="120">
        <v>2478</v>
      </c>
      <c r="E51" s="119">
        <f t="shared" si="16"/>
        <v>3483882</v>
      </c>
      <c r="F51" s="119">
        <v>947281</v>
      </c>
      <c r="G51" s="128">
        <v>352</v>
      </c>
      <c r="H51" s="119">
        <f t="shared" si="10"/>
        <v>947633</v>
      </c>
      <c r="I51" s="119">
        <f t="shared" ref="I51:I67" si="17">E51-H51</f>
        <v>2536249</v>
      </c>
      <c r="J51" s="119">
        <f t="shared" si="12"/>
        <v>2403</v>
      </c>
      <c r="K51" s="119">
        <f t="shared" si="13"/>
        <v>2533846</v>
      </c>
      <c r="L51" s="119">
        <v>2655857</v>
      </c>
      <c r="M51" s="119">
        <v>2441023</v>
      </c>
      <c r="N51" s="119">
        <f t="shared" si="14"/>
        <v>214834</v>
      </c>
      <c r="O51" s="121">
        <f t="shared" si="15"/>
        <v>8.8000000000000007</v>
      </c>
    </row>
    <row r="52" spans="1:15" ht="18" customHeight="1" x14ac:dyDescent="0.15">
      <c r="A52" s="98"/>
      <c r="B52" s="118" t="s">
        <v>38</v>
      </c>
      <c r="C52" s="119">
        <v>2050668</v>
      </c>
      <c r="D52" s="120">
        <v>-17783</v>
      </c>
      <c r="E52" s="119">
        <f t="shared" si="16"/>
        <v>2032885</v>
      </c>
      <c r="F52" s="119">
        <v>333243</v>
      </c>
      <c r="G52" s="128">
        <v>696</v>
      </c>
      <c r="H52" s="119">
        <f t="shared" si="10"/>
        <v>333939</v>
      </c>
      <c r="I52" s="119">
        <f t="shared" si="17"/>
        <v>1698946</v>
      </c>
      <c r="J52" s="119">
        <f t="shared" si="12"/>
        <v>1402</v>
      </c>
      <c r="K52" s="119">
        <f t="shared" si="13"/>
        <v>1697544</v>
      </c>
      <c r="L52" s="119">
        <v>1771081</v>
      </c>
      <c r="M52" s="119">
        <v>1604842</v>
      </c>
      <c r="N52" s="119">
        <f t="shared" si="14"/>
        <v>166239</v>
      </c>
      <c r="O52" s="121">
        <f t="shared" si="15"/>
        <v>10.4</v>
      </c>
    </row>
    <row r="53" spans="1:15" ht="18" customHeight="1" x14ac:dyDescent="0.15">
      <c r="A53" s="98"/>
      <c r="B53" s="118" t="s">
        <v>39</v>
      </c>
      <c r="C53" s="119">
        <v>4257479</v>
      </c>
      <c r="D53" s="120">
        <v>0</v>
      </c>
      <c r="E53" s="119">
        <f t="shared" si="16"/>
        <v>4257479</v>
      </c>
      <c r="F53" s="119">
        <v>1783123</v>
      </c>
      <c r="G53" s="128">
        <v>0</v>
      </c>
      <c r="H53" s="119">
        <f t="shared" si="10"/>
        <v>1783123</v>
      </c>
      <c r="I53" s="119">
        <f t="shared" si="17"/>
        <v>2474356</v>
      </c>
      <c r="J53" s="119">
        <f t="shared" si="12"/>
        <v>2936</v>
      </c>
      <c r="K53" s="119">
        <f t="shared" si="13"/>
        <v>2471420</v>
      </c>
      <c r="L53" s="119">
        <v>2638137</v>
      </c>
      <c r="M53" s="119">
        <v>2319432</v>
      </c>
      <c r="N53" s="119">
        <f t="shared" si="14"/>
        <v>318705</v>
      </c>
      <c r="O53" s="121">
        <f t="shared" si="15"/>
        <v>13.7</v>
      </c>
    </row>
    <row r="54" spans="1:15" ht="18" customHeight="1" x14ac:dyDescent="0.15">
      <c r="A54" s="98"/>
      <c r="B54" s="118" t="s">
        <v>40</v>
      </c>
      <c r="C54" s="119">
        <v>2174202</v>
      </c>
      <c r="D54" s="120">
        <v>0</v>
      </c>
      <c r="E54" s="119">
        <f t="shared" si="16"/>
        <v>2174202</v>
      </c>
      <c r="F54" s="119">
        <v>772054</v>
      </c>
      <c r="G54" s="128">
        <v>0</v>
      </c>
      <c r="H54" s="119">
        <f t="shared" si="10"/>
        <v>772054</v>
      </c>
      <c r="I54" s="119">
        <f t="shared" si="17"/>
        <v>1402148</v>
      </c>
      <c r="J54" s="119">
        <f t="shared" si="12"/>
        <v>1499</v>
      </c>
      <c r="K54" s="119">
        <f t="shared" si="13"/>
        <v>1400649</v>
      </c>
      <c r="L54" s="119">
        <v>1475691</v>
      </c>
      <c r="M54" s="119">
        <v>1272025</v>
      </c>
      <c r="N54" s="119">
        <f>L54-M54</f>
        <v>203666</v>
      </c>
      <c r="O54" s="121">
        <f t="shared" si="15"/>
        <v>16</v>
      </c>
    </row>
    <row r="55" spans="1:15" ht="18" customHeight="1" x14ac:dyDescent="0.15">
      <c r="A55" s="98"/>
      <c r="B55" s="118" t="s">
        <v>41</v>
      </c>
      <c r="C55" s="119">
        <v>2812565</v>
      </c>
      <c r="D55" s="120">
        <v>0</v>
      </c>
      <c r="E55" s="119">
        <f t="shared" si="16"/>
        <v>2812565</v>
      </c>
      <c r="F55" s="119">
        <v>674861</v>
      </c>
      <c r="G55" s="130">
        <v>0</v>
      </c>
      <c r="H55" s="119">
        <f t="shared" si="10"/>
        <v>674861</v>
      </c>
      <c r="I55" s="119">
        <f t="shared" si="17"/>
        <v>2137704</v>
      </c>
      <c r="J55" s="119">
        <f t="shared" si="12"/>
        <v>1940</v>
      </c>
      <c r="K55" s="119">
        <f t="shared" si="13"/>
        <v>2135764</v>
      </c>
      <c r="L55" s="119">
        <v>2240206</v>
      </c>
      <c r="M55" s="119">
        <v>1960701</v>
      </c>
      <c r="N55" s="119">
        <f t="shared" si="14"/>
        <v>279505</v>
      </c>
      <c r="O55" s="121">
        <f t="shared" si="15"/>
        <v>14.3</v>
      </c>
    </row>
    <row r="56" spans="1:15" ht="18" customHeight="1" x14ac:dyDescent="0.15">
      <c r="A56" s="98"/>
      <c r="B56" s="118" t="s">
        <v>42</v>
      </c>
      <c r="C56" s="119">
        <v>2130199</v>
      </c>
      <c r="D56" s="120">
        <v>-158</v>
      </c>
      <c r="E56" s="119">
        <f t="shared" si="16"/>
        <v>2130041</v>
      </c>
      <c r="F56" s="119">
        <v>692882</v>
      </c>
      <c r="G56" s="128">
        <v>-350</v>
      </c>
      <c r="H56" s="119">
        <f t="shared" si="10"/>
        <v>692532</v>
      </c>
      <c r="I56" s="119">
        <f t="shared" si="17"/>
        <v>1437509</v>
      </c>
      <c r="J56" s="119">
        <f t="shared" si="12"/>
        <v>1469</v>
      </c>
      <c r="K56" s="119">
        <f t="shared" si="13"/>
        <v>1436040</v>
      </c>
      <c r="L56" s="119">
        <v>1510176</v>
      </c>
      <c r="M56" s="119">
        <v>1321745</v>
      </c>
      <c r="N56" s="119">
        <f t="shared" si="14"/>
        <v>188431</v>
      </c>
      <c r="O56" s="121">
        <f t="shared" si="15"/>
        <v>14.3</v>
      </c>
    </row>
    <row r="57" spans="1:15" ht="18" customHeight="1" x14ac:dyDescent="0.15">
      <c r="A57" s="98"/>
      <c r="B57" s="118" t="s">
        <v>43</v>
      </c>
      <c r="C57" s="119">
        <v>2736918</v>
      </c>
      <c r="D57" s="120">
        <v>-17250</v>
      </c>
      <c r="E57" s="119">
        <f t="shared" si="16"/>
        <v>2719668</v>
      </c>
      <c r="F57" s="119">
        <v>580910</v>
      </c>
      <c r="G57" s="130">
        <v>-416</v>
      </c>
      <c r="H57" s="119">
        <f t="shared" si="10"/>
        <v>580494</v>
      </c>
      <c r="I57" s="119">
        <f t="shared" si="17"/>
        <v>2139174</v>
      </c>
      <c r="J57" s="119">
        <f t="shared" si="12"/>
        <v>1876</v>
      </c>
      <c r="K57" s="119">
        <f t="shared" si="13"/>
        <v>2137298</v>
      </c>
      <c r="L57" s="119">
        <v>2230444</v>
      </c>
      <c r="M57" s="119">
        <v>1979741</v>
      </c>
      <c r="N57" s="119">
        <f t="shared" si="14"/>
        <v>250703</v>
      </c>
      <c r="O57" s="121">
        <f t="shared" si="15"/>
        <v>12.7</v>
      </c>
    </row>
    <row r="58" spans="1:15" ht="18" customHeight="1" x14ac:dyDescent="0.15">
      <c r="A58" s="98"/>
      <c r="B58" s="118" t="s">
        <v>44</v>
      </c>
      <c r="C58" s="119">
        <v>4410687</v>
      </c>
      <c r="D58" s="120">
        <v>0</v>
      </c>
      <c r="E58" s="119">
        <f t="shared" si="16"/>
        <v>4410687</v>
      </c>
      <c r="F58" s="119">
        <v>1955224</v>
      </c>
      <c r="G58" s="128">
        <v>0</v>
      </c>
      <c r="H58" s="119">
        <f t="shared" si="10"/>
        <v>1955224</v>
      </c>
      <c r="I58" s="119">
        <f t="shared" si="17"/>
        <v>2455463</v>
      </c>
      <c r="J58" s="119">
        <f t="shared" si="12"/>
        <v>3042</v>
      </c>
      <c r="K58" s="119">
        <f t="shared" si="13"/>
        <v>2452421</v>
      </c>
      <c r="L58" s="119">
        <v>2592742</v>
      </c>
      <c r="M58" s="119">
        <v>2400722</v>
      </c>
      <c r="N58" s="119">
        <f t="shared" si="14"/>
        <v>192020</v>
      </c>
      <c r="O58" s="121">
        <f t="shared" si="15"/>
        <v>8</v>
      </c>
    </row>
    <row r="59" spans="1:15" ht="18" customHeight="1" x14ac:dyDescent="0.15">
      <c r="A59" s="98"/>
      <c r="B59" s="118" t="s">
        <v>45</v>
      </c>
      <c r="C59" s="119">
        <v>3322545</v>
      </c>
      <c r="D59" s="120">
        <v>-51968</v>
      </c>
      <c r="E59" s="119">
        <f t="shared" si="16"/>
        <v>3270577</v>
      </c>
      <c r="F59" s="119">
        <v>1238553</v>
      </c>
      <c r="G59" s="128">
        <v>15341</v>
      </c>
      <c r="H59" s="119">
        <f t="shared" si="10"/>
        <v>1253894</v>
      </c>
      <c r="I59" s="119">
        <f t="shared" si="17"/>
        <v>2016683</v>
      </c>
      <c r="J59" s="119">
        <f t="shared" si="12"/>
        <v>2256</v>
      </c>
      <c r="K59" s="119">
        <f t="shared" si="13"/>
        <v>2014427</v>
      </c>
      <c r="L59" s="119">
        <v>2145590</v>
      </c>
      <c r="M59" s="119">
        <v>2015724</v>
      </c>
      <c r="N59" s="119">
        <f t="shared" si="14"/>
        <v>129866</v>
      </c>
      <c r="O59" s="121">
        <f t="shared" si="15"/>
        <v>6.4</v>
      </c>
    </row>
    <row r="60" spans="1:15" ht="18" customHeight="1" x14ac:dyDescent="0.15">
      <c r="A60" s="98"/>
      <c r="B60" s="118" t="s">
        <v>46</v>
      </c>
      <c r="C60" s="119">
        <v>2025193</v>
      </c>
      <c r="D60" s="120">
        <v>0</v>
      </c>
      <c r="E60" s="119">
        <f>C60+D60</f>
        <v>2025193</v>
      </c>
      <c r="F60" s="119">
        <v>2023479</v>
      </c>
      <c r="G60" s="128">
        <v>0</v>
      </c>
      <c r="H60" s="119">
        <f>F60+G60</f>
        <v>2023479</v>
      </c>
      <c r="I60" s="119">
        <f>E60-H60</f>
        <v>1714</v>
      </c>
      <c r="J60" s="119">
        <f t="shared" si="12"/>
        <v>1397</v>
      </c>
      <c r="K60" s="119">
        <f t="shared" si="13"/>
        <v>317</v>
      </c>
      <c r="L60" s="119">
        <v>49579</v>
      </c>
      <c r="M60" s="129">
        <v>392504</v>
      </c>
      <c r="N60" s="119">
        <f t="shared" si="14"/>
        <v>-342925</v>
      </c>
      <c r="O60" s="121">
        <f t="shared" si="15"/>
        <v>-87.4</v>
      </c>
    </row>
    <row r="61" spans="1:15" ht="18" customHeight="1" x14ac:dyDescent="0.15">
      <c r="A61" s="98"/>
      <c r="B61" s="118" t="s">
        <v>47</v>
      </c>
      <c r="C61" s="119">
        <v>2375106</v>
      </c>
      <c r="D61" s="120">
        <v>0</v>
      </c>
      <c r="E61" s="119">
        <f t="shared" ref="E61:E67" si="18">C61+D61</f>
        <v>2375106</v>
      </c>
      <c r="F61" s="119">
        <v>1919151</v>
      </c>
      <c r="G61" s="128">
        <v>0</v>
      </c>
      <c r="H61" s="119">
        <f t="shared" ref="H61:H67" si="19">F61+G61</f>
        <v>1919151</v>
      </c>
      <c r="I61" s="119">
        <f t="shared" si="17"/>
        <v>455955</v>
      </c>
      <c r="J61" s="119">
        <f t="shared" si="12"/>
        <v>1638</v>
      </c>
      <c r="K61" s="119">
        <f t="shared" si="13"/>
        <v>454317</v>
      </c>
      <c r="L61" s="119">
        <v>619552</v>
      </c>
      <c r="M61" s="119">
        <v>611057</v>
      </c>
      <c r="N61" s="119">
        <f t="shared" si="14"/>
        <v>8495</v>
      </c>
      <c r="O61" s="131">
        <f t="shared" si="15"/>
        <v>1.4</v>
      </c>
    </row>
    <row r="62" spans="1:15" ht="18" customHeight="1" x14ac:dyDescent="0.15">
      <c r="A62" s="98"/>
      <c r="B62" s="118" t="s">
        <v>48</v>
      </c>
      <c r="C62" s="119">
        <v>3036686</v>
      </c>
      <c r="D62" s="120">
        <v>57726</v>
      </c>
      <c r="E62" s="119">
        <f t="shared" si="18"/>
        <v>3094412</v>
      </c>
      <c r="F62" s="119">
        <v>2319918</v>
      </c>
      <c r="G62" s="130">
        <v>-5572</v>
      </c>
      <c r="H62" s="119">
        <f t="shared" si="19"/>
        <v>2314346</v>
      </c>
      <c r="I62" s="119">
        <f t="shared" si="17"/>
        <v>780066</v>
      </c>
      <c r="J62" s="119">
        <f t="shared" si="12"/>
        <v>2134</v>
      </c>
      <c r="K62" s="119">
        <f t="shared" si="13"/>
        <v>777932</v>
      </c>
      <c r="L62" s="119">
        <v>996782</v>
      </c>
      <c r="M62" s="119">
        <v>1170015</v>
      </c>
      <c r="N62" s="119">
        <f t="shared" si="14"/>
        <v>-173233</v>
      </c>
      <c r="O62" s="121">
        <f t="shared" si="15"/>
        <v>-14.8</v>
      </c>
    </row>
    <row r="63" spans="1:15" ht="18" customHeight="1" x14ac:dyDescent="0.15">
      <c r="A63" s="98"/>
      <c r="B63" s="118" t="s">
        <v>49</v>
      </c>
      <c r="C63" s="119">
        <v>1771203</v>
      </c>
      <c r="D63" s="120">
        <v>0</v>
      </c>
      <c r="E63" s="119">
        <f t="shared" si="18"/>
        <v>1771203</v>
      </c>
      <c r="F63" s="119">
        <v>631072</v>
      </c>
      <c r="G63" s="128">
        <v>0</v>
      </c>
      <c r="H63" s="119">
        <f t="shared" si="19"/>
        <v>631072</v>
      </c>
      <c r="I63" s="119">
        <f t="shared" si="17"/>
        <v>1140131</v>
      </c>
      <c r="J63" s="119">
        <f t="shared" si="12"/>
        <v>1221</v>
      </c>
      <c r="K63" s="119">
        <f t="shared" si="13"/>
        <v>1138910</v>
      </c>
      <c r="L63" s="119">
        <v>1199533</v>
      </c>
      <c r="M63" s="119">
        <v>586627</v>
      </c>
      <c r="N63" s="119">
        <f t="shared" si="14"/>
        <v>612906</v>
      </c>
      <c r="O63" s="121">
        <f t="shared" si="15"/>
        <v>104.5</v>
      </c>
    </row>
    <row r="64" spans="1:15" ht="18" customHeight="1" x14ac:dyDescent="0.15">
      <c r="A64" s="98"/>
      <c r="B64" s="118" t="s">
        <v>51</v>
      </c>
      <c r="C64" s="119">
        <v>1993798</v>
      </c>
      <c r="D64" s="120">
        <v>0</v>
      </c>
      <c r="E64" s="119">
        <f t="shared" si="18"/>
        <v>1993798</v>
      </c>
      <c r="F64" s="119">
        <v>1424283</v>
      </c>
      <c r="G64" s="130">
        <v>0</v>
      </c>
      <c r="H64" s="119">
        <f t="shared" si="19"/>
        <v>1424283</v>
      </c>
      <c r="I64" s="119">
        <f t="shared" si="17"/>
        <v>569515</v>
      </c>
      <c r="J64" s="119">
        <f t="shared" si="12"/>
        <v>1375</v>
      </c>
      <c r="K64" s="119">
        <f t="shared" si="13"/>
        <v>568140</v>
      </c>
      <c r="L64" s="119">
        <v>672978</v>
      </c>
      <c r="M64" s="119">
        <v>2640506</v>
      </c>
      <c r="N64" s="119">
        <f t="shared" si="14"/>
        <v>-1967528</v>
      </c>
      <c r="O64" s="121">
        <f t="shared" si="15"/>
        <v>-74.5</v>
      </c>
    </row>
    <row r="65" spans="1:15" ht="18" customHeight="1" x14ac:dyDescent="0.15">
      <c r="A65" s="98"/>
      <c r="B65" s="118" t="s">
        <v>52</v>
      </c>
      <c r="C65" s="119">
        <v>4482104</v>
      </c>
      <c r="D65" s="120">
        <v>6704</v>
      </c>
      <c r="E65" s="119">
        <f t="shared" si="18"/>
        <v>4488808</v>
      </c>
      <c r="F65" s="119">
        <v>1957439</v>
      </c>
      <c r="G65" s="128">
        <v>-61811</v>
      </c>
      <c r="H65" s="119">
        <f t="shared" si="19"/>
        <v>1895628</v>
      </c>
      <c r="I65" s="119">
        <f t="shared" si="17"/>
        <v>2593180</v>
      </c>
      <c r="J65" s="119">
        <f t="shared" si="12"/>
        <v>3096</v>
      </c>
      <c r="K65" s="119">
        <f t="shared" si="13"/>
        <v>2590084</v>
      </c>
      <c r="L65" s="119">
        <v>2778774</v>
      </c>
      <c r="M65" s="119">
        <v>777967</v>
      </c>
      <c r="N65" s="119">
        <f t="shared" si="14"/>
        <v>2000807</v>
      </c>
      <c r="O65" s="121">
        <f t="shared" si="15"/>
        <v>257.2</v>
      </c>
    </row>
    <row r="66" spans="1:15" ht="18" customHeight="1" x14ac:dyDescent="0.15">
      <c r="A66" s="98"/>
      <c r="B66" s="118" t="s">
        <v>53</v>
      </c>
      <c r="C66" s="119">
        <v>1021639</v>
      </c>
      <c r="D66" s="120">
        <v>0</v>
      </c>
      <c r="E66" s="119">
        <f t="shared" si="18"/>
        <v>1021639</v>
      </c>
      <c r="F66" s="119">
        <v>165757</v>
      </c>
      <c r="G66" s="128">
        <v>4527</v>
      </c>
      <c r="H66" s="119">
        <f t="shared" si="19"/>
        <v>170284</v>
      </c>
      <c r="I66" s="119">
        <f t="shared" si="17"/>
        <v>851355</v>
      </c>
      <c r="J66" s="119">
        <f t="shared" si="12"/>
        <v>705</v>
      </c>
      <c r="K66" s="119">
        <f t="shared" si="13"/>
        <v>850650</v>
      </c>
      <c r="L66" s="119">
        <v>888499</v>
      </c>
      <c r="M66" s="119">
        <v>308450</v>
      </c>
      <c r="N66" s="119">
        <f t="shared" si="14"/>
        <v>580049</v>
      </c>
      <c r="O66" s="131">
        <f t="shared" si="15"/>
        <v>188.1</v>
      </c>
    </row>
    <row r="67" spans="1:15" ht="18" customHeight="1" x14ac:dyDescent="0.15">
      <c r="A67" s="98"/>
      <c r="B67" s="118" t="s">
        <v>54</v>
      </c>
      <c r="C67" s="119">
        <v>2737713</v>
      </c>
      <c r="D67" s="120">
        <v>0</v>
      </c>
      <c r="E67" s="119">
        <f t="shared" si="18"/>
        <v>2737713</v>
      </c>
      <c r="F67" s="132">
        <v>725390</v>
      </c>
      <c r="G67" s="133">
        <v>0</v>
      </c>
      <c r="H67" s="119">
        <f t="shared" si="19"/>
        <v>725390</v>
      </c>
      <c r="I67" s="119">
        <f t="shared" si="17"/>
        <v>2012323</v>
      </c>
      <c r="J67" s="119">
        <f t="shared" si="12"/>
        <v>1888</v>
      </c>
      <c r="K67" s="119">
        <f t="shared" si="13"/>
        <v>2010435</v>
      </c>
      <c r="L67" s="119">
        <v>2122268</v>
      </c>
      <c r="M67" s="122">
        <v>1868112</v>
      </c>
      <c r="N67" s="119">
        <f t="shared" si="14"/>
        <v>254156</v>
      </c>
      <c r="O67" s="121">
        <f t="shared" si="15"/>
        <v>13.6</v>
      </c>
    </row>
    <row r="68" spans="1:15" ht="18" customHeight="1" x14ac:dyDescent="0.15">
      <c r="A68" s="181" t="s">
        <v>104</v>
      </c>
      <c r="B68" s="182"/>
      <c r="C68" s="123">
        <f t="shared" ref="C68:N68" si="20">SUM(C24:C67)</f>
        <v>131659575</v>
      </c>
      <c r="D68" s="123">
        <f t="shared" si="20"/>
        <v>86846</v>
      </c>
      <c r="E68" s="123">
        <f t="shared" si="20"/>
        <v>131746421</v>
      </c>
      <c r="F68" s="123">
        <f t="shared" si="20"/>
        <v>50995940</v>
      </c>
      <c r="G68" s="123">
        <f t="shared" si="20"/>
        <v>30847</v>
      </c>
      <c r="H68" s="123">
        <f t="shared" si="20"/>
        <v>51026787</v>
      </c>
      <c r="I68" s="123">
        <f t="shared" si="20"/>
        <v>80719634</v>
      </c>
      <c r="J68" s="123">
        <f t="shared" si="20"/>
        <v>90860</v>
      </c>
      <c r="K68" s="123">
        <f>SUM(K24:K67)</f>
        <v>80628774</v>
      </c>
      <c r="L68" s="123">
        <f t="shared" si="20"/>
        <v>85350593</v>
      </c>
      <c r="M68" s="123">
        <f t="shared" si="20"/>
        <v>76630112</v>
      </c>
      <c r="N68" s="123">
        <f t="shared" si="20"/>
        <v>8720481</v>
      </c>
      <c r="O68" s="124">
        <f>ROUND(N68/M68*100,1)</f>
        <v>11.4</v>
      </c>
    </row>
    <row r="69" spans="1:15" ht="18" customHeight="1" x14ac:dyDescent="0.15">
      <c r="A69" s="181" t="s">
        <v>121</v>
      </c>
      <c r="B69" s="182"/>
      <c r="C69" s="123">
        <f t="shared" ref="C69:N69" si="21">C23+C68</f>
        <v>425007063</v>
      </c>
      <c r="D69" s="123">
        <f t="shared" si="21"/>
        <v>37910</v>
      </c>
      <c r="E69" s="123">
        <f t="shared" si="21"/>
        <v>425044973</v>
      </c>
      <c r="F69" s="123">
        <f t="shared" si="21"/>
        <v>250663898</v>
      </c>
      <c r="G69" s="123">
        <f t="shared" si="21"/>
        <v>43391</v>
      </c>
      <c r="H69" s="123">
        <f t="shared" si="21"/>
        <v>250707289</v>
      </c>
      <c r="I69" s="123">
        <f t="shared" si="21"/>
        <v>174337684</v>
      </c>
      <c r="J69" s="123">
        <f t="shared" si="21"/>
        <v>293132</v>
      </c>
      <c r="K69" s="123">
        <f>K23+K68</f>
        <v>174044552</v>
      </c>
      <c r="L69" s="123">
        <f t="shared" si="21"/>
        <v>189671143</v>
      </c>
      <c r="M69" s="123">
        <f t="shared" si="21"/>
        <v>168238081</v>
      </c>
      <c r="N69" s="123">
        <f t="shared" si="21"/>
        <v>21433062</v>
      </c>
      <c r="O69" s="121">
        <f>ROUND(N69/M69*100,1)</f>
        <v>12.7</v>
      </c>
    </row>
    <row r="70" spans="1:15" ht="18" customHeight="1" x14ac:dyDescent="0.15">
      <c r="A70" s="93" t="s">
        <v>105</v>
      </c>
      <c r="B70" s="114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34"/>
    </row>
    <row r="71" spans="1:15" ht="18" customHeight="1" x14ac:dyDescent="0.15">
      <c r="A71" s="98"/>
      <c r="B71" s="118" t="s">
        <v>50</v>
      </c>
      <c r="C71" s="119">
        <v>3123691</v>
      </c>
      <c r="D71" s="120">
        <v>0</v>
      </c>
      <c r="E71" s="119">
        <f>C71+D71</f>
        <v>3123691</v>
      </c>
      <c r="F71" s="119">
        <v>4017487</v>
      </c>
      <c r="G71" s="120">
        <v>0</v>
      </c>
      <c r="H71" s="119">
        <f>F71+G71</f>
        <v>4017487</v>
      </c>
      <c r="I71" s="119">
        <f>E71-H71</f>
        <v>-893796</v>
      </c>
      <c r="J71" s="135">
        <v>0</v>
      </c>
      <c r="K71" s="135">
        <v>0</v>
      </c>
      <c r="L71" s="129">
        <v>0</v>
      </c>
      <c r="M71" s="129">
        <v>0</v>
      </c>
      <c r="N71" s="135">
        <f>L71-M71</f>
        <v>0</v>
      </c>
      <c r="O71" s="135">
        <v>0</v>
      </c>
    </row>
    <row r="72" spans="1:15" ht="18" customHeight="1" x14ac:dyDescent="0.15">
      <c r="A72" s="98"/>
      <c r="B72" s="89" t="s">
        <v>247</v>
      </c>
      <c r="C72" s="119">
        <v>2936814</v>
      </c>
      <c r="D72" s="120">
        <v>0</v>
      </c>
      <c r="E72" s="119">
        <f>C72-D72</f>
        <v>2936814</v>
      </c>
      <c r="F72" s="119">
        <v>3396585</v>
      </c>
      <c r="G72" s="120">
        <v>0</v>
      </c>
      <c r="H72" s="119">
        <f>F72+G72</f>
        <v>3396585</v>
      </c>
      <c r="I72" s="119">
        <f>E72-H72</f>
        <v>-459771</v>
      </c>
      <c r="J72" s="129">
        <v>0</v>
      </c>
      <c r="K72" s="129">
        <v>0</v>
      </c>
      <c r="L72" s="129">
        <v>0</v>
      </c>
      <c r="M72" s="129">
        <v>0</v>
      </c>
      <c r="N72" s="135">
        <f>L72-M72</f>
        <v>0</v>
      </c>
      <c r="O72" s="129">
        <v>0</v>
      </c>
    </row>
    <row r="73" spans="1:15" ht="18" customHeight="1" x14ac:dyDescent="0.15">
      <c r="A73" s="181" t="s">
        <v>106</v>
      </c>
      <c r="B73" s="182"/>
      <c r="C73" s="123">
        <f t="shared" ref="C73:O73" si="22">SUM(C71:C72)</f>
        <v>6060505</v>
      </c>
      <c r="D73" s="123">
        <f t="shared" si="22"/>
        <v>0</v>
      </c>
      <c r="E73" s="123">
        <f t="shared" si="22"/>
        <v>6060505</v>
      </c>
      <c r="F73" s="123">
        <f t="shared" si="22"/>
        <v>7414072</v>
      </c>
      <c r="G73" s="123">
        <f t="shared" si="22"/>
        <v>0</v>
      </c>
      <c r="H73" s="123">
        <f t="shared" si="22"/>
        <v>7414072</v>
      </c>
      <c r="I73" s="123">
        <f t="shared" si="22"/>
        <v>-1353567</v>
      </c>
      <c r="J73" s="123">
        <f>SUM(J71:J72)</f>
        <v>0</v>
      </c>
      <c r="K73" s="123">
        <f t="shared" si="22"/>
        <v>0</v>
      </c>
      <c r="L73" s="123">
        <f t="shared" si="22"/>
        <v>0</v>
      </c>
      <c r="M73" s="123">
        <f t="shared" si="22"/>
        <v>0</v>
      </c>
      <c r="N73" s="123">
        <f t="shared" si="22"/>
        <v>0</v>
      </c>
      <c r="O73" s="123">
        <f t="shared" si="22"/>
        <v>0</v>
      </c>
    </row>
    <row r="74" spans="1:15" ht="18" customHeight="1" x14ac:dyDescent="0.15">
      <c r="A74" s="181" t="s">
        <v>107</v>
      </c>
      <c r="B74" s="183"/>
      <c r="C74" s="123">
        <f t="shared" ref="C74:N74" si="23">SUM(C69,C73)</f>
        <v>431067568</v>
      </c>
      <c r="D74" s="123">
        <f t="shared" si="23"/>
        <v>37910</v>
      </c>
      <c r="E74" s="123">
        <f t="shared" si="23"/>
        <v>431105478</v>
      </c>
      <c r="F74" s="123">
        <f t="shared" si="23"/>
        <v>258077970</v>
      </c>
      <c r="G74" s="123">
        <f t="shared" si="23"/>
        <v>43391</v>
      </c>
      <c r="H74" s="123">
        <f t="shared" si="23"/>
        <v>258121361</v>
      </c>
      <c r="I74" s="123">
        <f>SUM(I69,I73)</f>
        <v>172984117</v>
      </c>
      <c r="J74" s="123">
        <f t="shared" si="23"/>
        <v>293132</v>
      </c>
      <c r="K74" s="123">
        <f>SUM(K69,K73)</f>
        <v>174044552</v>
      </c>
      <c r="L74" s="123">
        <f>SUM(L69,L73)</f>
        <v>189671143</v>
      </c>
      <c r="M74" s="123">
        <f t="shared" si="23"/>
        <v>168238081</v>
      </c>
      <c r="N74" s="123">
        <f t="shared" si="23"/>
        <v>21433062</v>
      </c>
      <c r="O74" s="136">
        <f>ROUND(N74/M74*100,1)</f>
        <v>12.7</v>
      </c>
    </row>
  </sheetData>
  <mergeCells count="12">
    <mergeCell ref="L2:M2"/>
    <mergeCell ref="L3:M3"/>
    <mergeCell ref="F4:H4"/>
    <mergeCell ref="A74:B74"/>
    <mergeCell ref="N3:O3"/>
    <mergeCell ref="A73:B73"/>
    <mergeCell ref="A68:B68"/>
    <mergeCell ref="A69:B69"/>
    <mergeCell ref="A23:B23"/>
    <mergeCell ref="N4:O4"/>
    <mergeCell ref="A6:B6"/>
    <mergeCell ref="C4:E4"/>
  </mergeCells>
  <phoneticPr fontId="2"/>
  <pageMargins left="0.78740157480314965" right="0.39370078740157483" top="0.78740157480314965" bottom="0.39370078740157483" header="0.59055118110236227" footer="0.31496062992125984"/>
  <pageSetup paperSize="9" scale="57" firstPageNumber="228" orientation="portrait" blackAndWhite="1" useFirstPageNumber="1" r:id="rId1"/>
  <headerFooter alignWithMargins="0">
    <oddFooter>&amp;C&amp;18&amp;P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V56"/>
  <sheetViews>
    <sheetView view="pageBreakPreview" zoomScale="70" zoomScaleNormal="50" zoomScaleSheetLayoutView="70" workbookViewId="0">
      <selection activeCell="R6" sqref="R6:T32"/>
    </sheetView>
  </sheetViews>
  <sheetFormatPr defaultColWidth="9" defaultRowHeight="18" customHeight="1" x14ac:dyDescent="0.15"/>
  <cols>
    <col min="1" max="1" width="9" style="27"/>
    <col min="2" max="4" width="6.25" style="27" customWidth="1"/>
    <col min="5" max="5" width="6.375" style="27" customWidth="1"/>
    <col min="6" max="7" width="6.25" style="27" customWidth="1"/>
    <col min="8" max="11" width="17.25" style="27" customWidth="1"/>
    <col min="12" max="17" width="6.625" style="27" customWidth="1"/>
    <col min="18" max="21" width="18.125" style="27" customWidth="1"/>
    <col min="22" max="22" width="11.75" style="27" bestFit="1" customWidth="1"/>
    <col min="23" max="16384" width="9" style="27"/>
  </cols>
  <sheetData>
    <row r="1" spans="1:21" ht="25.5" customHeight="1" x14ac:dyDescent="0.15">
      <c r="A1" s="34"/>
      <c r="B1" s="23" t="s">
        <v>163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5"/>
      <c r="S1" s="35"/>
      <c r="T1" s="35"/>
      <c r="U1" s="34"/>
    </row>
    <row r="2" spans="1:21" ht="19.5" thickBot="1" x14ac:dyDescent="0.2">
      <c r="A2" s="34"/>
      <c r="B2" s="23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5"/>
      <c r="S2" s="35"/>
      <c r="T2" s="35"/>
      <c r="U2" s="34"/>
    </row>
    <row r="3" spans="1:21" ht="18.75" customHeight="1" x14ac:dyDescent="0.15">
      <c r="A3" s="197">
        <v>229</v>
      </c>
      <c r="B3" s="24"/>
      <c r="C3" s="36"/>
      <c r="D3" s="36"/>
      <c r="E3" s="36"/>
      <c r="F3" s="36"/>
      <c r="G3" s="37" t="s">
        <v>132</v>
      </c>
      <c r="H3" s="137" t="s">
        <v>263</v>
      </c>
      <c r="I3" s="138" t="s">
        <v>264</v>
      </c>
      <c r="J3" s="40" t="s">
        <v>69</v>
      </c>
      <c r="K3" s="36" t="s">
        <v>103</v>
      </c>
      <c r="L3" s="24"/>
      <c r="M3" s="36"/>
      <c r="N3" s="36"/>
      <c r="O3" s="36"/>
      <c r="P3" s="36"/>
      <c r="Q3" s="37" t="s">
        <v>132</v>
      </c>
      <c r="R3" s="38" t="str">
        <f>+H3</f>
        <v>令和３年度</v>
      </c>
      <c r="S3" s="39" t="str">
        <f>+I3</f>
        <v>令和２年度</v>
      </c>
      <c r="T3" s="40" t="s">
        <v>69</v>
      </c>
      <c r="U3" s="41" t="s">
        <v>103</v>
      </c>
    </row>
    <row r="4" spans="1:21" ht="18.75" x14ac:dyDescent="0.15">
      <c r="A4" s="197"/>
      <c r="B4" s="25"/>
      <c r="C4" s="42"/>
      <c r="D4" s="42"/>
      <c r="E4" s="42"/>
      <c r="F4" s="42"/>
      <c r="G4" s="43"/>
      <c r="H4" s="139" t="s">
        <v>115</v>
      </c>
      <c r="I4" s="140" t="s">
        <v>115</v>
      </c>
      <c r="J4" s="46" t="s">
        <v>170</v>
      </c>
      <c r="K4" s="42" t="s">
        <v>171</v>
      </c>
      <c r="L4" s="25"/>
      <c r="M4" s="42"/>
      <c r="N4" s="42"/>
      <c r="O4" s="42"/>
      <c r="P4" s="42"/>
      <c r="Q4" s="43"/>
      <c r="R4" s="44" t="s">
        <v>115</v>
      </c>
      <c r="S4" s="45" t="s">
        <v>115</v>
      </c>
      <c r="T4" s="46" t="s">
        <v>170</v>
      </c>
      <c r="U4" s="47" t="s">
        <v>171</v>
      </c>
    </row>
    <row r="5" spans="1:21" ht="14.25" thickBot="1" x14ac:dyDescent="0.2">
      <c r="A5" s="197"/>
      <c r="B5" s="48" t="s">
        <v>133</v>
      </c>
      <c r="C5" s="49"/>
      <c r="D5" s="49"/>
      <c r="E5" s="49"/>
      <c r="F5" s="49"/>
      <c r="G5" s="50"/>
      <c r="H5" s="141" t="s">
        <v>172</v>
      </c>
      <c r="I5" s="142" t="s">
        <v>173</v>
      </c>
      <c r="J5" s="53" t="s">
        <v>174</v>
      </c>
      <c r="K5" s="54" t="s">
        <v>175</v>
      </c>
      <c r="L5" s="48" t="s">
        <v>133</v>
      </c>
      <c r="M5" s="49"/>
      <c r="N5" s="49"/>
      <c r="O5" s="49"/>
      <c r="P5" s="49"/>
      <c r="Q5" s="50"/>
      <c r="R5" s="51" t="s">
        <v>172</v>
      </c>
      <c r="S5" s="52" t="s">
        <v>173</v>
      </c>
      <c r="T5" s="53" t="s">
        <v>174</v>
      </c>
      <c r="U5" s="55" t="s">
        <v>175</v>
      </c>
    </row>
    <row r="6" spans="1:21" ht="17.25" customHeight="1" x14ac:dyDescent="0.15">
      <c r="A6" s="197"/>
      <c r="B6" s="194" t="s">
        <v>134</v>
      </c>
      <c r="C6" s="250" t="s">
        <v>176</v>
      </c>
      <c r="D6" s="250"/>
      <c r="E6" s="250"/>
      <c r="F6" s="250"/>
      <c r="G6" s="251"/>
      <c r="H6" s="143">
        <v>27797154</v>
      </c>
      <c r="I6" s="143">
        <v>27353187</v>
      </c>
      <c r="J6" s="56">
        <f>H6-I6</f>
        <v>443967</v>
      </c>
      <c r="K6" s="57">
        <f>J6/I6*100</f>
        <v>1.6230905744182571</v>
      </c>
      <c r="L6" s="194" t="s">
        <v>135</v>
      </c>
      <c r="M6" s="247" t="s">
        <v>177</v>
      </c>
      <c r="N6" s="248"/>
      <c r="O6" s="248"/>
      <c r="P6" s="248"/>
      <c r="Q6" s="249"/>
      <c r="R6" s="144">
        <v>879600</v>
      </c>
      <c r="S6" s="144">
        <v>523812</v>
      </c>
      <c r="T6" s="147">
        <f>R6-S6</f>
        <v>355788</v>
      </c>
      <c r="U6" s="58">
        <f>T6/S6*100</f>
        <v>67.922842546562507</v>
      </c>
    </row>
    <row r="7" spans="1:21" ht="17.25" customHeight="1" x14ac:dyDescent="0.15">
      <c r="A7" s="197"/>
      <c r="B7" s="195"/>
      <c r="C7" s="237" t="s">
        <v>178</v>
      </c>
      <c r="D7" s="238"/>
      <c r="E7" s="239"/>
      <c r="F7" s="243" t="s">
        <v>136</v>
      </c>
      <c r="G7" s="244"/>
      <c r="H7" s="144">
        <v>14627161</v>
      </c>
      <c r="I7" s="144">
        <v>14589733</v>
      </c>
      <c r="J7" s="59">
        <f>H7-I7</f>
        <v>37428</v>
      </c>
      <c r="K7" s="60">
        <f>J7/I7*100</f>
        <v>0.25653656581652318</v>
      </c>
      <c r="L7" s="245"/>
      <c r="M7" s="218" t="s">
        <v>179</v>
      </c>
      <c r="N7" s="218"/>
      <c r="O7" s="218"/>
      <c r="P7" s="218"/>
      <c r="Q7" s="218"/>
      <c r="R7" s="144">
        <v>702612</v>
      </c>
      <c r="S7" s="144">
        <v>668243</v>
      </c>
      <c r="T7" s="148">
        <f>R7-S7</f>
        <v>34369</v>
      </c>
      <c r="U7" s="60">
        <f>T7/S7*100</f>
        <v>5.1431889297755458</v>
      </c>
    </row>
    <row r="8" spans="1:21" ht="17.25" customHeight="1" x14ac:dyDescent="0.15">
      <c r="A8" s="197"/>
      <c r="B8" s="195"/>
      <c r="C8" s="240"/>
      <c r="D8" s="241"/>
      <c r="E8" s="242"/>
      <c r="F8" s="262" t="s">
        <v>137</v>
      </c>
      <c r="G8" s="263"/>
      <c r="H8" s="144">
        <v>9678161</v>
      </c>
      <c r="I8" s="144">
        <v>9945170</v>
      </c>
      <c r="J8" s="59">
        <f>H8-I8</f>
        <v>-267009</v>
      </c>
      <c r="K8" s="60">
        <f t="shared" ref="K8" si="0">J8/I8*100</f>
        <v>-2.6848108177135233</v>
      </c>
      <c r="L8" s="195"/>
      <c r="M8" s="202" t="s">
        <v>180</v>
      </c>
      <c r="N8" s="204"/>
      <c r="O8" s="202" t="s">
        <v>181</v>
      </c>
      <c r="P8" s="203"/>
      <c r="Q8" s="204"/>
      <c r="R8" s="233">
        <v>133289</v>
      </c>
      <c r="S8" s="233">
        <v>142739</v>
      </c>
      <c r="T8" s="235">
        <f t="shared" ref="T8:T26" si="1">R8-S8</f>
        <v>-9450</v>
      </c>
      <c r="U8" s="231">
        <f t="shared" ref="U8:U26" si="2">T8/S8*100</f>
        <v>-6.6204751329349376</v>
      </c>
    </row>
    <row r="9" spans="1:21" ht="17.25" customHeight="1" x14ac:dyDescent="0.15">
      <c r="A9" s="197"/>
      <c r="B9" s="195"/>
      <c r="C9" s="219" t="s">
        <v>138</v>
      </c>
      <c r="D9" s="215" t="s">
        <v>182</v>
      </c>
      <c r="E9" s="229"/>
      <c r="F9" s="228" t="s">
        <v>139</v>
      </c>
      <c r="G9" s="212"/>
      <c r="H9" s="144">
        <v>0</v>
      </c>
      <c r="I9" s="144">
        <v>0</v>
      </c>
      <c r="J9" s="59" t="s">
        <v>183</v>
      </c>
      <c r="K9" s="60" t="s">
        <v>183</v>
      </c>
      <c r="L9" s="195"/>
      <c r="M9" s="208"/>
      <c r="N9" s="209"/>
      <c r="O9" s="205"/>
      <c r="P9" s="206"/>
      <c r="Q9" s="207"/>
      <c r="R9" s="234"/>
      <c r="S9" s="234"/>
      <c r="T9" s="236"/>
      <c r="U9" s="232"/>
    </row>
    <row r="10" spans="1:21" ht="17.25" customHeight="1" x14ac:dyDescent="0.15">
      <c r="A10" s="197"/>
      <c r="B10" s="195"/>
      <c r="C10" s="220"/>
      <c r="D10" s="226"/>
      <c r="E10" s="230"/>
      <c r="F10" s="228" t="s">
        <v>141</v>
      </c>
      <c r="G10" s="212"/>
      <c r="H10" s="144">
        <v>0</v>
      </c>
      <c r="I10" s="144">
        <v>0</v>
      </c>
      <c r="J10" s="59" t="s">
        <v>184</v>
      </c>
      <c r="K10" s="60" t="s">
        <v>184</v>
      </c>
      <c r="L10" s="195"/>
      <c r="M10" s="208"/>
      <c r="N10" s="209"/>
      <c r="O10" s="202" t="s">
        <v>140</v>
      </c>
      <c r="P10" s="203"/>
      <c r="Q10" s="204"/>
      <c r="R10" s="233">
        <v>858129</v>
      </c>
      <c r="S10" s="233">
        <v>1149299</v>
      </c>
      <c r="T10" s="235">
        <f t="shared" si="1"/>
        <v>-291170</v>
      </c>
      <c r="U10" s="231">
        <f t="shared" si="2"/>
        <v>-25.3345735095915</v>
      </c>
    </row>
    <row r="11" spans="1:21" ht="17.25" customHeight="1" x14ac:dyDescent="0.15">
      <c r="A11" s="197"/>
      <c r="B11" s="195"/>
      <c r="C11" s="220"/>
      <c r="D11" s="215" t="s">
        <v>142</v>
      </c>
      <c r="E11" s="229"/>
      <c r="F11" s="228" t="s">
        <v>139</v>
      </c>
      <c r="G11" s="212"/>
      <c r="H11" s="144">
        <v>0</v>
      </c>
      <c r="I11" s="144">
        <v>0</v>
      </c>
      <c r="J11" s="59" t="s">
        <v>183</v>
      </c>
      <c r="K11" s="60" t="s">
        <v>183</v>
      </c>
      <c r="L11" s="195"/>
      <c r="M11" s="205"/>
      <c r="N11" s="207"/>
      <c r="O11" s="205"/>
      <c r="P11" s="206"/>
      <c r="Q11" s="207"/>
      <c r="R11" s="234"/>
      <c r="S11" s="234"/>
      <c r="T11" s="236"/>
      <c r="U11" s="232"/>
    </row>
    <row r="12" spans="1:21" ht="17.25" customHeight="1" x14ac:dyDescent="0.15">
      <c r="A12" s="197"/>
      <c r="B12" s="195"/>
      <c r="C12" s="220"/>
      <c r="D12" s="226"/>
      <c r="E12" s="230"/>
      <c r="F12" s="228" t="s">
        <v>141</v>
      </c>
      <c r="G12" s="211"/>
      <c r="H12" s="144">
        <v>0</v>
      </c>
      <c r="I12" s="144">
        <v>0</v>
      </c>
      <c r="J12" s="59" t="s">
        <v>183</v>
      </c>
      <c r="K12" s="60" t="s">
        <v>183</v>
      </c>
      <c r="L12" s="195"/>
      <c r="M12" s="198" t="s">
        <v>229</v>
      </c>
      <c r="N12" s="199"/>
      <c r="O12" s="199"/>
      <c r="P12" s="199"/>
      <c r="Q12" s="200"/>
      <c r="R12" s="144">
        <v>8358</v>
      </c>
      <c r="S12" s="144">
        <v>1155</v>
      </c>
      <c r="T12" s="148">
        <f t="shared" si="1"/>
        <v>7203</v>
      </c>
      <c r="U12" s="60">
        <f t="shared" si="2"/>
        <v>623.63636363636363</v>
      </c>
    </row>
    <row r="13" spans="1:21" ht="17.25" customHeight="1" x14ac:dyDescent="0.15">
      <c r="A13" s="197"/>
      <c r="B13" s="195"/>
      <c r="C13" s="214" t="s">
        <v>185</v>
      </c>
      <c r="D13" s="214"/>
      <c r="E13" s="214"/>
      <c r="F13" s="214"/>
      <c r="G13" s="215"/>
      <c r="H13" s="145">
        <v>1836590</v>
      </c>
      <c r="I13" s="145">
        <v>1831966</v>
      </c>
      <c r="J13" s="59">
        <f>H13-I13</f>
        <v>4624</v>
      </c>
      <c r="K13" s="60">
        <f t="shared" ref="K13:K43" si="3">J13/I13*100</f>
        <v>0.25240643112372174</v>
      </c>
      <c r="L13" s="195"/>
      <c r="M13" s="198" t="s">
        <v>189</v>
      </c>
      <c r="N13" s="199"/>
      <c r="O13" s="199"/>
      <c r="P13" s="199"/>
      <c r="Q13" s="200"/>
      <c r="R13" s="144">
        <v>0</v>
      </c>
      <c r="S13" s="144">
        <v>0</v>
      </c>
      <c r="T13" s="148" t="s">
        <v>242</v>
      </c>
      <c r="U13" s="60" t="s">
        <v>186</v>
      </c>
    </row>
    <row r="14" spans="1:21" ht="17.25" customHeight="1" x14ac:dyDescent="0.15">
      <c r="A14" s="197"/>
      <c r="B14" s="195"/>
      <c r="C14" s="215" t="s">
        <v>187</v>
      </c>
      <c r="D14" s="225"/>
      <c r="E14" s="210" t="s">
        <v>188</v>
      </c>
      <c r="F14" s="211"/>
      <c r="G14" s="212"/>
      <c r="H14" s="144">
        <v>1112157</v>
      </c>
      <c r="I14" s="144">
        <v>1202136</v>
      </c>
      <c r="J14" s="59">
        <f>H14-I14</f>
        <v>-89979</v>
      </c>
      <c r="K14" s="60">
        <f t="shared" si="3"/>
        <v>-7.4849268302421699</v>
      </c>
      <c r="L14" s="195"/>
      <c r="M14" s="198" t="s">
        <v>190</v>
      </c>
      <c r="N14" s="199"/>
      <c r="O14" s="199"/>
      <c r="P14" s="199"/>
      <c r="Q14" s="200"/>
      <c r="R14" s="144">
        <v>1542334</v>
      </c>
      <c r="S14" s="144">
        <v>2085432</v>
      </c>
      <c r="T14" s="148">
        <f t="shared" si="1"/>
        <v>-543098</v>
      </c>
      <c r="U14" s="60">
        <f t="shared" si="2"/>
        <v>-26.042469857564281</v>
      </c>
    </row>
    <row r="15" spans="1:21" ht="17.25" customHeight="1" x14ac:dyDescent="0.15">
      <c r="A15" s="197"/>
      <c r="B15" s="195"/>
      <c r="C15" s="226"/>
      <c r="D15" s="227"/>
      <c r="E15" s="213" t="s">
        <v>165</v>
      </c>
      <c r="F15" s="213"/>
      <c r="G15" s="210"/>
      <c r="H15" s="144">
        <v>730269</v>
      </c>
      <c r="I15" s="144">
        <v>721315</v>
      </c>
      <c r="J15" s="59">
        <f>H15-I15</f>
        <v>8954</v>
      </c>
      <c r="K15" s="60">
        <f t="shared" si="3"/>
        <v>1.2413439343421391</v>
      </c>
      <c r="L15" s="195"/>
      <c r="M15" s="198" t="s">
        <v>237</v>
      </c>
      <c r="N15" s="199"/>
      <c r="O15" s="199"/>
      <c r="P15" s="199"/>
      <c r="Q15" s="200"/>
      <c r="R15" s="144">
        <v>1018421</v>
      </c>
      <c r="S15" s="144">
        <v>1294743</v>
      </c>
      <c r="T15" s="148">
        <f t="shared" si="1"/>
        <v>-276322</v>
      </c>
      <c r="U15" s="60">
        <f t="shared" si="2"/>
        <v>-21.341841585550185</v>
      </c>
    </row>
    <row r="16" spans="1:21" ht="17.25" customHeight="1" x14ac:dyDescent="0.15">
      <c r="A16" s="197"/>
      <c r="B16" s="195"/>
      <c r="C16" s="213" t="s">
        <v>191</v>
      </c>
      <c r="D16" s="213"/>
      <c r="E16" s="213"/>
      <c r="F16" s="213"/>
      <c r="G16" s="210"/>
      <c r="H16" s="144">
        <v>14833804</v>
      </c>
      <c r="I16" s="144">
        <v>15655240</v>
      </c>
      <c r="J16" s="59">
        <f t="shared" ref="J16:J44" si="4">H16-I16</f>
        <v>-821436</v>
      </c>
      <c r="K16" s="60">
        <f t="shared" si="3"/>
        <v>-5.247035497379791</v>
      </c>
      <c r="L16" s="195"/>
      <c r="M16" s="198" t="s">
        <v>146</v>
      </c>
      <c r="N16" s="199"/>
      <c r="O16" s="199"/>
      <c r="P16" s="199"/>
      <c r="Q16" s="200"/>
      <c r="R16" s="144">
        <v>32244761</v>
      </c>
      <c r="S16" s="144">
        <v>31112435</v>
      </c>
      <c r="T16" s="148">
        <f t="shared" si="1"/>
        <v>1132326</v>
      </c>
      <c r="U16" s="60">
        <f t="shared" si="2"/>
        <v>3.639464413505404</v>
      </c>
    </row>
    <row r="17" spans="1:21" ht="17.25" customHeight="1" x14ac:dyDescent="0.15">
      <c r="A17" s="197"/>
      <c r="B17" s="195"/>
      <c r="C17" s="213" t="s">
        <v>192</v>
      </c>
      <c r="D17" s="213"/>
      <c r="E17" s="213"/>
      <c r="F17" s="213"/>
      <c r="G17" s="210"/>
      <c r="H17" s="144">
        <v>3283429</v>
      </c>
      <c r="I17" s="144">
        <v>3289580</v>
      </c>
      <c r="J17" s="59">
        <f t="shared" si="4"/>
        <v>-6151</v>
      </c>
      <c r="K17" s="60">
        <f t="shared" si="3"/>
        <v>-0.18698435666559257</v>
      </c>
      <c r="L17" s="195"/>
      <c r="M17" s="222" t="s">
        <v>234</v>
      </c>
      <c r="N17" s="223"/>
      <c r="O17" s="223"/>
      <c r="P17" s="223"/>
      <c r="Q17" s="224"/>
      <c r="R17" s="144">
        <v>2151520</v>
      </c>
      <c r="S17" s="144">
        <v>1827749</v>
      </c>
      <c r="T17" s="148">
        <f t="shared" si="1"/>
        <v>323771</v>
      </c>
      <c r="U17" s="60">
        <f t="shared" si="2"/>
        <v>17.714193797944905</v>
      </c>
    </row>
    <row r="18" spans="1:21" ht="17.25" customHeight="1" x14ac:dyDescent="0.15">
      <c r="A18" s="197"/>
      <c r="B18" s="195"/>
      <c r="C18" s="219" t="s">
        <v>143</v>
      </c>
      <c r="D18" s="210" t="s">
        <v>193</v>
      </c>
      <c r="E18" s="211"/>
      <c r="F18" s="211"/>
      <c r="G18" s="212"/>
      <c r="H18" s="144">
        <v>5304414</v>
      </c>
      <c r="I18" s="144">
        <v>5305124</v>
      </c>
      <c r="J18" s="59">
        <f t="shared" si="4"/>
        <v>-710</v>
      </c>
      <c r="K18" s="60">
        <f t="shared" si="3"/>
        <v>-1.3383287553693371E-2</v>
      </c>
      <c r="L18" s="195"/>
      <c r="M18" s="222" t="s">
        <v>245</v>
      </c>
      <c r="N18" s="223"/>
      <c r="O18" s="223"/>
      <c r="P18" s="223"/>
      <c r="Q18" s="224"/>
      <c r="R18" s="144">
        <v>12408</v>
      </c>
      <c r="S18" s="144">
        <v>2515</v>
      </c>
      <c r="T18" s="148">
        <f>R18-S18</f>
        <v>9893</v>
      </c>
      <c r="U18" s="60">
        <f t="shared" si="2"/>
        <v>393.35984095427438</v>
      </c>
    </row>
    <row r="19" spans="1:21" ht="17.25" customHeight="1" x14ac:dyDescent="0.15">
      <c r="A19" s="197"/>
      <c r="B19" s="195"/>
      <c r="C19" s="220"/>
      <c r="D19" s="210" t="s">
        <v>194</v>
      </c>
      <c r="E19" s="211"/>
      <c r="F19" s="211"/>
      <c r="G19" s="212"/>
      <c r="H19" s="144">
        <v>4923888</v>
      </c>
      <c r="I19" s="144">
        <v>5025804</v>
      </c>
      <c r="J19" s="59">
        <f t="shared" si="4"/>
        <v>-101916</v>
      </c>
      <c r="K19" s="60">
        <f t="shared" si="3"/>
        <v>-2.0278546477339745</v>
      </c>
      <c r="L19" s="195"/>
      <c r="M19" s="198" t="s">
        <v>147</v>
      </c>
      <c r="N19" s="199"/>
      <c r="O19" s="199"/>
      <c r="P19" s="199"/>
      <c r="Q19" s="200"/>
      <c r="R19" s="144">
        <v>0</v>
      </c>
      <c r="S19" s="144">
        <v>0</v>
      </c>
      <c r="T19" s="148" t="s">
        <v>183</v>
      </c>
      <c r="U19" s="60" t="s">
        <v>183</v>
      </c>
    </row>
    <row r="20" spans="1:21" ht="17.25" customHeight="1" x14ac:dyDescent="0.15">
      <c r="A20" s="197"/>
      <c r="B20" s="195"/>
      <c r="C20" s="220"/>
      <c r="D20" s="210" t="s">
        <v>195</v>
      </c>
      <c r="E20" s="211"/>
      <c r="F20" s="211"/>
      <c r="G20" s="212"/>
      <c r="H20" s="144">
        <v>4816212</v>
      </c>
      <c r="I20" s="144">
        <v>4634899</v>
      </c>
      <c r="J20" s="59">
        <f t="shared" si="4"/>
        <v>181313</v>
      </c>
      <c r="K20" s="60">
        <f t="shared" si="3"/>
        <v>3.9119083285309988</v>
      </c>
      <c r="L20" s="195"/>
      <c r="M20" s="198" t="s">
        <v>196</v>
      </c>
      <c r="N20" s="199"/>
      <c r="O20" s="199"/>
      <c r="P20" s="199"/>
      <c r="Q20" s="200"/>
      <c r="R20" s="144">
        <v>5342329</v>
      </c>
      <c r="S20" s="144">
        <v>5019536</v>
      </c>
      <c r="T20" s="148">
        <f>R20-S20</f>
        <v>322793</v>
      </c>
      <c r="U20" s="60">
        <f>T20/S20*100</f>
        <v>6.4307338367530384</v>
      </c>
    </row>
    <row r="21" spans="1:21" ht="17.25" customHeight="1" x14ac:dyDescent="0.15">
      <c r="A21" s="197"/>
      <c r="B21" s="195"/>
      <c r="C21" s="221"/>
      <c r="D21" s="210" t="s">
        <v>197</v>
      </c>
      <c r="E21" s="211"/>
      <c r="F21" s="211"/>
      <c r="G21" s="212"/>
      <c r="H21" s="144">
        <f>SUM(H18:H20)</f>
        <v>15044514</v>
      </c>
      <c r="I21" s="144">
        <f>SUM(I18:I20)</f>
        <v>14965827</v>
      </c>
      <c r="J21" s="59">
        <f t="shared" si="4"/>
        <v>78687</v>
      </c>
      <c r="K21" s="60">
        <f t="shared" si="3"/>
        <v>0.5257778270455753</v>
      </c>
      <c r="L21" s="195"/>
      <c r="M21" s="198" t="s">
        <v>198</v>
      </c>
      <c r="N21" s="199"/>
      <c r="O21" s="199"/>
      <c r="P21" s="199"/>
      <c r="Q21" s="200"/>
      <c r="R21" s="144">
        <v>977079</v>
      </c>
      <c r="S21" s="144">
        <v>1278333</v>
      </c>
      <c r="T21" s="148">
        <f>R21-S21</f>
        <v>-301254</v>
      </c>
      <c r="U21" s="60">
        <f>T21/S21*100</f>
        <v>-23.566159991176008</v>
      </c>
    </row>
    <row r="22" spans="1:21" ht="17.25" customHeight="1" x14ac:dyDescent="0.15">
      <c r="A22" s="197"/>
      <c r="B22" s="195"/>
      <c r="C22" s="219" t="s">
        <v>144</v>
      </c>
      <c r="D22" s="210" t="s">
        <v>145</v>
      </c>
      <c r="E22" s="211"/>
      <c r="F22" s="211"/>
      <c r="G22" s="212"/>
      <c r="H22" s="144">
        <v>2354760</v>
      </c>
      <c r="I22" s="144">
        <v>2351607</v>
      </c>
      <c r="J22" s="59">
        <f t="shared" si="4"/>
        <v>3153</v>
      </c>
      <c r="K22" s="60">
        <f t="shared" si="3"/>
        <v>0.13407852587613492</v>
      </c>
      <c r="L22" s="195"/>
      <c r="M22" s="198" t="s">
        <v>199</v>
      </c>
      <c r="N22" s="199"/>
      <c r="O22" s="199"/>
      <c r="P22" s="199"/>
      <c r="Q22" s="200"/>
      <c r="R22" s="144">
        <v>0</v>
      </c>
      <c r="S22" s="144">
        <v>0</v>
      </c>
      <c r="T22" s="148" t="s">
        <v>200</v>
      </c>
      <c r="U22" s="60" t="s">
        <v>200</v>
      </c>
    </row>
    <row r="23" spans="1:21" ht="17.25" customHeight="1" x14ac:dyDescent="0.15">
      <c r="A23" s="197"/>
      <c r="B23" s="195"/>
      <c r="C23" s="220"/>
      <c r="D23" s="210" t="s">
        <v>201</v>
      </c>
      <c r="E23" s="211"/>
      <c r="F23" s="211"/>
      <c r="G23" s="212"/>
      <c r="H23" s="144">
        <v>2734438</v>
      </c>
      <c r="I23" s="144">
        <v>2797641</v>
      </c>
      <c r="J23" s="59">
        <f t="shared" si="4"/>
        <v>-63203</v>
      </c>
      <c r="K23" s="60">
        <f t="shared" si="3"/>
        <v>-2.259153336686158</v>
      </c>
      <c r="L23" s="195"/>
      <c r="M23" s="198" t="s">
        <v>148</v>
      </c>
      <c r="N23" s="199"/>
      <c r="O23" s="199"/>
      <c r="P23" s="199"/>
      <c r="Q23" s="200"/>
      <c r="R23" s="144">
        <v>0</v>
      </c>
      <c r="S23" s="144">
        <v>0</v>
      </c>
      <c r="T23" s="148" t="s">
        <v>183</v>
      </c>
      <c r="U23" s="60" t="s">
        <v>183</v>
      </c>
    </row>
    <row r="24" spans="1:21" ht="17.25" customHeight="1" x14ac:dyDescent="0.15">
      <c r="A24" s="197"/>
      <c r="B24" s="195"/>
      <c r="C24" s="220"/>
      <c r="D24" s="210" t="s">
        <v>202</v>
      </c>
      <c r="E24" s="211"/>
      <c r="F24" s="211"/>
      <c r="G24" s="212"/>
      <c r="H24" s="144">
        <v>2152365</v>
      </c>
      <c r="I24" s="144">
        <v>2033377</v>
      </c>
      <c r="J24" s="59">
        <f t="shared" si="4"/>
        <v>118988</v>
      </c>
      <c r="K24" s="60">
        <f t="shared" si="3"/>
        <v>5.8517431838758869</v>
      </c>
      <c r="L24" s="195"/>
      <c r="M24" s="198" t="s">
        <v>203</v>
      </c>
      <c r="N24" s="199"/>
      <c r="O24" s="199"/>
      <c r="P24" s="199"/>
      <c r="Q24" s="200"/>
      <c r="R24" s="144">
        <v>6185154</v>
      </c>
      <c r="S24" s="144">
        <v>5834505</v>
      </c>
      <c r="T24" s="148">
        <f t="shared" si="1"/>
        <v>350649</v>
      </c>
      <c r="U24" s="60">
        <f t="shared" si="2"/>
        <v>6.0099185792110896</v>
      </c>
    </row>
    <row r="25" spans="1:21" ht="17.25" customHeight="1" x14ac:dyDescent="0.15">
      <c r="A25" s="197"/>
      <c r="B25" s="195"/>
      <c r="C25" s="221"/>
      <c r="D25" s="213" t="s">
        <v>204</v>
      </c>
      <c r="E25" s="213"/>
      <c r="F25" s="213"/>
      <c r="G25" s="210"/>
      <c r="H25" s="144">
        <f>SUM(H22:H24)</f>
        <v>7241563</v>
      </c>
      <c r="I25" s="144">
        <f>SUM(I22:I24)</f>
        <v>7182625</v>
      </c>
      <c r="J25" s="59">
        <f t="shared" si="4"/>
        <v>58938</v>
      </c>
      <c r="K25" s="60">
        <f t="shared" si="3"/>
        <v>0.82056351264335814</v>
      </c>
      <c r="L25" s="195"/>
      <c r="M25" s="198" t="s">
        <v>119</v>
      </c>
      <c r="N25" s="199"/>
      <c r="O25" s="199"/>
      <c r="P25" s="199"/>
      <c r="Q25" s="200"/>
      <c r="R25" s="144">
        <v>120119</v>
      </c>
      <c r="S25" s="144">
        <v>118553</v>
      </c>
      <c r="T25" s="148">
        <f t="shared" si="1"/>
        <v>1566</v>
      </c>
      <c r="U25" s="60">
        <f t="shared" si="2"/>
        <v>1.3209281924540079</v>
      </c>
    </row>
    <row r="26" spans="1:21" ht="17.25" customHeight="1" x14ac:dyDescent="0.15">
      <c r="A26" s="197"/>
      <c r="B26" s="195"/>
      <c r="C26" s="258" t="s">
        <v>205</v>
      </c>
      <c r="D26" s="215" t="s">
        <v>206</v>
      </c>
      <c r="E26" s="260"/>
      <c r="F26" s="260"/>
      <c r="G26" s="261"/>
      <c r="H26" s="144">
        <v>0</v>
      </c>
      <c r="I26" s="144">
        <v>0</v>
      </c>
      <c r="J26" s="59" t="s">
        <v>207</v>
      </c>
      <c r="K26" s="60" t="s">
        <v>207</v>
      </c>
      <c r="L26" s="246"/>
      <c r="M26" s="218" t="s">
        <v>208</v>
      </c>
      <c r="N26" s="218"/>
      <c r="O26" s="218"/>
      <c r="P26" s="218"/>
      <c r="Q26" s="218"/>
      <c r="R26" s="149">
        <f>SUM(R6:R25)</f>
        <v>52176113</v>
      </c>
      <c r="S26" s="149">
        <f>SUM(S6:S25)</f>
        <v>51059049</v>
      </c>
      <c r="T26" s="148">
        <f t="shared" si="1"/>
        <v>1117064</v>
      </c>
      <c r="U26" s="60">
        <f t="shared" si="2"/>
        <v>2.1877884956298344</v>
      </c>
    </row>
    <row r="27" spans="1:21" ht="17.25" customHeight="1" x14ac:dyDescent="0.15">
      <c r="A27" s="197"/>
      <c r="B27" s="195"/>
      <c r="C27" s="259"/>
      <c r="D27" s="210" t="s">
        <v>209</v>
      </c>
      <c r="E27" s="211"/>
      <c r="F27" s="211"/>
      <c r="G27" s="212"/>
      <c r="H27" s="144">
        <v>0</v>
      </c>
      <c r="I27" s="144">
        <v>0</v>
      </c>
      <c r="J27" s="59" t="s">
        <v>207</v>
      </c>
      <c r="K27" s="60" t="s">
        <v>207</v>
      </c>
      <c r="L27" s="216" t="s">
        <v>149</v>
      </c>
      <c r="M27" s="216"/>
      <c r="N27" s="216"/>
      <c r="O27" s="216"/>
      <c r="P27" s="216"/>
      <c r="Q27" s="217"/>
      <c r="R27" s="150">
        <f>H44+H45+H46+H47+H48+H49+H50+R26</f>
        <v>430138081</v>
      </c>
      <c r="S27" s="150">
        <f>I44+I45+I46+I47+S26</f>
        <v>404382202</v>
      </c>
      <c r="T27" s="148">
        <f>R27-S27</f>
        <v>25755879</v>
      </c>
      <c r="U27" s="60">
        <f>T27/S27*100</f>
        <v>6.3691920348166065</v>
      </c>
    </row>
    <row r="28" spans="1:21" ht="17.25" customHeight="1" x14ac:dyDescent="0.15">
      <c r="A28" s="197"/>
      <c r="B28" s="195"/>
      <c r="C28" s="265" t="s">
        <v>210</v>
      </c>
      <c r="D28" s="265"/>
      <c r="E28" s="213" t="s">
        <v>211</v>
      </c>
      <c r="F28" s="213"/>
      <c r="G28" s="210"/>
      <c r="H28" s="144">
        <v>14844285</v>
      </c>
      <c r="I28" s="144">
        <v>15241871</v>
      </c>
      <c r="J28" s="59">
        <f t="shared" si="4"/>
        <v>-397586</v>
      </c>
      <c r="K28" s="60">
        <f t="shared" si="3"/>
        <v>-2.6085117765397698</v>
      </c>
      <c r="L28" s="252" t="s">
        <v>150</v>
      </c>
      <c r="M28" s="198" t="s">
        <v>233</v>
      </c>
      <c r="N28" s="199"/>
      <c r="O28" s="199"/>
      <c r="P28" s="199"/>
      <c r="Q28" s="200"/>
      <c r="R28" s="233">
        <v>41765667</v>
      </c>
      <c r="S28" s="233">
        <v>40294356</v>
      </c>
      <c r="T28" s="235">
        <f>R28-S28</f>
        <v>1471311</v>
      </c>
      <c r="U28" s="231">
        <f>T28/S28*100</f>
        <v>3.6514071598513698</v>
      </c>
    </row>
    <row r="29" spans="1:21" ht="17.25" customHeight="1" x14ac:dyDescent="0.15">
      <c r="A29" s="197"/>
      <c r="B29" s="195"/>
      <c r="C29" s="265"/>
      <c r="D29" s="265"/>
      <c r="E29" s="213" t="s">
        <v>166</v>
      </c>
      <c r="F29" s="213"/>
      <c r="G29" s="210"/>
      <c r="H29" s="144">
        <v>5001754</v>
      </c>
      <c r="I29" s="144">
        <v>5078864</v>
      </c>
      <c r="J29" s="59">
        <f t="shared" si="4"/>
        <v>-77110</v>
      </c>
      <c r="K29" s="60">
        <f t="shared" si="3"/>
        <v>-1.5182529006486489</v>
      </c>
      <c r="L29" s="253"/>
      <c r="M29" s="198"/>
      <c r="N29" s="199"/>
      <c r="O29" s="199"/>
      <c r="P29" s="199"/>
      <c r="Q29" s="200"/>
      <c r="R29" s="234"/>
      <c r="S29" s="234"/>
      <c r="T29" s="236"/>
      <c r="U29" s="232"/>
    </row>
    <row r="30" spans="1:21" ht="17.25" customHeight="1" x14ac:dyDescent="0.15">
      <c r="A30" s="197"/>
      <c r="B30" s="195"/>
      <c r="C30" s="213" t="s">
        <v>212</v>
      </c>
      <c r="D30" s="213"/>
      <c r="E30" s="213"/>
      <c r="F30" s="213"/>
      <c r="G30" s="210"/>
      <c r="H30" s="144">
        <v>9544441</v>
      </c>
      <c r="I30" s="144">
        <v>9684293</v>
      </c>
      <c r="J30" s="59">
        <f t="shared" si="4"/>
        <v>-139852</v>
      </c>
      <c r="K30" s="60">
        <f t="shared" si="3"/>
        <v>-1.4441116145494566</v>
      </c>
      <c r="L30" s="253"/>
      <c r="M30" s="198" t="s">
        <v>161</v>
      </c>
      <c r="N30" s="199"/>
      <c r="O30" s="199"/>
      <c r="P30" s="199"/>
      <c r="Q30" s="200"/>
      <c r="R30" s="233">
        <v>10644753</v>
      </c>
      <c r="S30" s="233">
        <v>10500888</v>
      </c>
      <c r="T30" s="235">
        <f>R30-S30</f>
        <v>143865</v>
      </c>
      <c r="U30" s="231">
        <f>T30/S30*100</f>
        <v>1.370026992002962</v>
      </c>
    </row>
    <row r="31" spans="1:21" ht="17.25" customHeight="1" x14ac:dyDescent="0.15">
      <c r="A31" s="197"/>
      <c r="B31" s="195"/>
      <c r="C31" s="213" t="s">
        <v>213</v>
      </c>
      <c r="D31" s="213"/>
      <c r="E31" s="213"/>
      <c r="F31" s="213"/>
      <c r="G31" s="210"/>
      <c r="H31" s="144">
        <v>52549901</v>
      </c>
      <c r="I31" s="144">
        <v>51795194</v>
      </c>
      <c r="J31" s="59">
        <f t="shared" si="4"/>
        <v>754707</v>
      </c>
      <c r="K31" s="60">
        <f t="shared" si="3"/>
        <v>1.4570985099505562</v>
      </c>
      <c r="L31" s="254"/>
      <c r="M31" s="198"/>
      <c r="N31" s="199"/>
      <c r="O31" s="199"/>
      <c r="P31" s="199"/>
      <c r="Q31" s="200"/>
      <c r="R31" s="234"/>
      <c r="S31" s="234"/>
      <c r="T31" s="236"/>
      <c r="U31" s="232"/>
    </row>
    <row r="32" spans="1:21" ht="17.25" customHeight="1" x14ac:dyDescent="0.15">
      <c r="A32" s="197"/>
      <c r="B32" s="195"/>
      <c r="C32" s="210" t="s">
        <v>214</v>
      </c>
      <c r="D32" s="211"/>
      <c r="E32" s="211"/>
      <c r="F32" s="211"/>
      <c r="G32" s="212"/>
      <c r="H32" s="144">
        <v>28454259</v>
      </c>
      <c r="I32" s="144">
        <v>28607299</v>
      </c>
      <c r="J32" s="59">
        <f t="shared" si="4"/>
        <v>-153040</v>
      </c>
      <c r="K32" s="60">
        <f t="shared" si="3"/>
        <v>-0.5349683659404546</v>
      </c>
      <c r="L32" s="199" t="s">
        <v>152</v>
      </c>
      <c r="M32" s="199"/>
      <c r="N32" s="199"/>
      <c r="O32" s="199"/>
      <c r="P32" s="199"/>
      <c r="Q32" s="200"/>
      <c r="R32" s="144">
        <f>R28+R30</f>
        <v>52410420</v>
      </c>
      <c r="S32" s="144">
        <f>S28+S30</f>
        <v>50795244</v>
      </c>
      <c r="T32" s="148">
        <f>R32-S32</f>
        <v>1615176</v>
      </c>
      <c r="U32" s="60">
        <f>T32/S32*100</f>
        <v>3.179778012287922</v>
      </c>
    </row>
    <row r="33" spans="1:22" ht="17.25" customHeight="1" thickBot="1" x14ac:dyDescent="0.2">
      <c r="A33" s="197"/>
      <c r="B33" s="195"/>
      <c r="C33" s="266" t="s">
        <v>151</v>
      </c>
      <c r="D33" s="267"/>
      <c r="E33" s="210" t="s">
        <v>167</v>
      </c>
      <c r="F33" s="211"/>
      <c r="G33" s="212"/>
      <c r="H33" s="144">
        <v>44229588</v>
      </c>
      <c r="I33" s="144">
        <v>41845074</v>
      </c>
      <c r="J33" s="59">
        <f t="shared" si="4"/>
        <v>2384514</v>
      </c>
      <c r="K33" s="60">
        <f t="shared" si="3"/>
        <v>5.6984341812849939</v>
      </c>
      <c r="L33" s="270" t="s">
        <v>153</v>
      </c>
      <c r="M33" s="270"/>
      <c r="N33" s="270"/>
      <c r="O33" s="270"/>
      <c r="P33" s="270"/>
      <c r="Q33" s="271"/>
      <c r="R33" s="61">
        <f>R27+R32</f>
        <v>482548501</v>
      </c>
      <c r="S33" s="61">
        <f>S27+S32</f>
        <v>455177446</v>
      </c>
      <c r="T33" s="62">
        <f>R33-S33</f>
        <v>27371055</v>
      </c>
      <c r="U33" s="31">
        <f>T33/S33*100</f>
        <v>6.0132713605497932</v>
      </c>
      <c r="V33" s="28"/>
    </row>
    <row r="34" spans="1:22" ht="17.25" customHeight="1" x14ac:dyDescent="0.15">
      <c r="A34" s="197"/>
      <c r="B34" s="195"/>
      <c r="C34" s="268"/>
      <c r="D34" s="269"/>
      <c r="E34" s="210" t="s">
        <v>168</v>
      </c>
      <c r="F34" s="211"/>
      <c r="G34" s="212"/>
      <c r="H34" s="144">
        <v>25683540</v>
      </c>
      <c r="I34" s="144">
        <v>24925093</v>
      </c>
      <c r="J34" s="59">
        <f t="shared" si="4"/>
        <v>758447</v>
      </c>
      <c r="K34" s="60">
        <f t="shared" si="3"/>
        <v>3.0429053965816699</v>
      </c>
      <c r="L34" s="63"/>
      <c r="M34" s="64"/>
      <c r="N34" s="64"/>
      <c r="O34" s="64"/>
      <c r="P34" s="64"/>
      <c r="Q34" s="64"/>
      <c r="R34" s="65"/>
      <c r="S34" s="65"/>
      <c r="T34" s="66"/>
      <c r="U34" s="66"/>
    </row>
    <row r="35" spans="1:22" ht="17.25" customHeight="1" x14ac:dyDescent="0.15">
      <c r="A35" s="197"/>
      <c r="B35" s="195"/>
      <c r="C35" s="210" t="s">
        <v>215</v>
      </c>
      <c r="D35" s="211"/>
      <c r="E35" s="211"/>
      <c r="F35" s="211"/>
      <c r="G35" s="212"/>
      <c r="H35" s="144">
        <v>11736213</v>
      </c>
      <c r="I35" s="144">
        <v>12055892</v>
      </c>
      <c r="J35" s="59">
        <f t="shared" si="4"/>
        <v>-319679</v>
      </c>
      <c r="K35" s="60">
        <f t="shared" si="3"/>
        <v>-2.651641205810404</v>
      </c>
      <c r="L35" s="30"/>
      <c r="M35" s="29"/>
      <c r="N35" s="29"/>
      <c r="O35" s="29"/>
      <c r="P35" s="29"/>
      <c r="Q35" s="29"/>
      <c r="R35" s="65"/>
      <c r="S35" s="65"/>
      <c r="T35" s="66"/>
      <c r="U35" s="66"/>
    </row>
    <row r="36" spans="1:22" ht="17.25" customHeight="1" x14ac:dyDescent="0.15">
      <c r="A36" s="197"/>
      <c r="B36" s="195"/>
      <c r="C36" s="210" t="s">
        <v>216</v>
      </c>
      <c r="D36" s="211"/>
      <c r="E36" s="211"/>
      <c r="F36" s="211"/>
      <c r="G36" s="212"/>
      <c r="H36" s="144">
        <v>9212285</v>
      </c>
      <c r="I36" s="144">
        <v>9123840</v>
      </c>
      <c r="J36" s="59">
        <f t="shared" si="4"/>
        <v>88445</v>
      </c>
      <c r="K36" s="60">
        <f t="shared" si="3"/>
        <v>0.96938350519079686</v>
      </c>
      <c r="L36" s="30"/>
      <c r="M36" s="29"/>
      <c r="N36" s="29"/>
      <c r="O36" s="29"/>
      <c r="P36" s="29"/>
      <c r="Q36" s="29"/>
      <c r="R36" s="65"/>
      <c r="S36" s="65"/>
      <c r="T36" s="66"/>
      <c r="U36" s="66"/>
    </row>
    <row r="37" spans="1:22" ht="17.25" customHeight="1" x14ac:dyDescent="0.15">
      <c r="A37" s="197"/>
      <c r="B37" s="195"/>
      <c r="C37" s="210" t="s">
        <v>154</v>
      </c>
      <c r="D37" s="211"/>
      <c r="E37" s="211"/>
      <c r="F37" s="211"/>
      <c r="G37" s="212"/>
      <c r="H37" s="144">
        <v>3950251</v>
      </c>
      <c r="I37" s="144">
        <v>3985600</v>
      </c>
      <c r="J37" s="59">
        <f t="shared" si="4"/>
        <v>-35349</v>
      </c>
      <c r="K37" s="60">
        <f t="shared" si="3"/>
        <v>-0.88691790445604179</v>
      </c>
      <c r="L37" s="30"/>
      <c r="M37" s="29"/>
      <c r="N37" s="29"/>
      <c r="O37" s="29"/>
      <c r="P37" s="29"/>
      <c r="Q37" s="29"/>
      <c r="R37" s="65"/>
      <c r="S37" s="65"/>
      <c r="T37" s="66"/>
      <c r="U37" s="66"/>
    </row>
    <row r="38" spans="1:22" ht="17.25" customHeight="1" x14ac:dyDescent="0.15">
      <c r="A38" s="197"/>
      <c r="B38" s="195"/>
      <c r="C38" s="213" t="s">
        <v>155</v>
      </c>
      <c r="D38" s="213"/>
      <c r="E38" s="213"/>
      <c r="F38" s="213"/>
      <c r="G38" s="210"/>
      <c r="H38" s="144">
        <v>3414479</v>
      </c>
      <c r="I38" s="144">
        <v>3189800</v>
      </c>
      <c r="J38" s="59">
        <f t="shared" si="4"/>
        <v>224679</v>
      </c>
      <c r="K38" s="60">
        <f t="shared" si="3"/>
        <v>7.0436704495579665</v>
      </c>
      <c r="L38" s="67"/>
      <c r="M38" s="29"/>
      <c r="N38" s="29"/>
      <c r="O38" s="29"/>
      <c r="P38" s="29"/>
      <c r="Q38" s="29"/>
      <c r="R38" s="65"/>
      <c r="S38" s="65"/>
      <c r="T38" s="66"/>
      <c r="U38" s="66"/>
    </row>
    <row r="39" spans="1:22" ht="17.25" customHeight="1" x14ac:dyDescent="0.15">
      <c r="A39" s="197"/>
      <c r="B39" s="195"/>
      <c r="C39" s="213" t="s">
        <v>217</v>
      </c>
      <c r="D39" s="213"/>
      <c r="E39" s="213"/>
      <c r="F39" s="213"/>
      <c r="G39" s="210"/>
      <c r="H39" s="144">
        <v>4200059</v>
      </c>
      <c r="I39" s="144">
        <v>4007007</v>
      </c>
      <c r="J39" s="59">
        <f t="shared" si="4"/>
        <v>193052</v>
      </c>
      <c r="K39" s="60">
        <f t="shared" si="3"/>
        <v>4.8178603131963582</v>
      </c>
      <c r="L39" s="67"/>
      <c r="M39" s="29"/>
      <c r="N39" s="29"/>
      <c r="O39" s="29"/>
      <c r="P39" s="29"/>
      <c r="Q39" s="29"/>
      <c r="R39" s="65"/>
      <c r="S39" s="65"/>
      <c r="T39" s="66"/>
      <c r="U39" s="66"/>
    </row>
    <row r="40" spans="1:22" ht="17.25" customHeight="1" x14ac:dyDescent="0.15">
      <c r="A40" s="197"/>
      <c r="B40" s="195"/>
      <c r="C40" s="265" t="s">
        <v>156</v>
      </c>
      <c r="D40" s="265"/>
      <c r="E40" s="213" t="s">
        <v>218</v>
      </c>
      <c r="F40" s="213"/>
      <c r="G40" s="210"/>
      <c r="H40" s="144">
        <v>1137036</v>
      </c>
      <c r="I40" s="144">
        <v>1150150</v>
      </c>
      <c r="J40" s="59">
        <f t="shared" si="4"/>
        <v>-13114</v>
      </c>
      <c r="K40" s="60">
        <f t="shared" si="3"/>
        <v>-1.1401991044646351</v>
      </c>
      <c r="L40" s="63"/>
      <c r="M40" s="64"/>
      <c r="N40" s="64"/>
      <c r="O40" s="64"/>
      <c r="P40" s="64"/>
      <c r="Q40" s="64"/>
      <c r="R40" s="65"/>
      <c r="S40" s="65"/>
      <c r="T40" s="66"/>
      <c r="U40" s="66"/>
    </row>
    <row r="41" spans="1:22" ht="17.25" customHeight="1" x14ac:dyDescent="0.15">
      <c r="A41" s="197"/>
      <c r="B41" s="195"/>
      <c r="C41" s="265"/>
      <c r="D41" s="265"/>
      <c r="E41" s="213" t="s">
        <v>219</v>
      </c>
      <c r="F41" s="213"/>
      <c r="G41" s="210"/>
      <c r="H41" s="144">
        <v>2092032</v>
      </c>
      <c r="I41" s="144">
        <v>2043926</v>
      </c>
      <c r="J41" s="59">
        <f t="shared" si="4"/>
        <v>48106</v>
      </c>
      <c r="K41" s="60">
        <f t="shared" si="3"/>
        <v>2.3536077137822016</v>
      </c>
      <c r="L41" s="63"/>
      <c r="M41" s="64"/>
      <c r="N41" s="64"/>
      <c r="O41" s="64"/>
      <c r="P41" s="64"/>
      <c r="Q41" s="64"/>
      <c r="R41" s="65"/>
      <c r="S41" s="65"/>
      <c r="T41" s="66"/>
      <c r="U41" s="66"/>
    </row>
    <row r="42" spans="1:22" ht="17.25" customHeight="1" x14ac:dyDescent="0.15">
      <c r="A42" s="197"/>
      <c r="B42" s="195"/>
      <c r="C42" s="237" t="s">
        <v>157</v>
      </c>
      <c r="D42" s="255"/>
      <c r="E42" s="210" t="s">
        <v>188</v>
      </c>
      <c r="F42" s="211"/>
      <c r="G42" s="212"/>
      <c r="H42" s="144">
        <v>21569250</v>
      </c>
      <c r="I42" s="144">
        <v>18491859</v>
      </c>
      <c r="J42" s="59">
        <f t="shared" si="4"/>
        <v>3077391</v>
      </c>
      <c r="K42" s="60">
        <f t="shared" si="3"/>
        <v>16.641869267984362</v>
      </c>
      <c r="L42" s="67"/>
      <c r="M42" s="29"/>
      <c r="N42" s="29"/>
      <c r="O42" s="29"/>
      <c r="P42" s="29"/>
      <c r="Q42" s="35"/>
      <c r="R42" s="35"/>
      <c r="S42" s="35"/>
      <c r="T42" s="35"/>
      <c r="U42" s="34"/>
    </row>
    <row r="43" spans="1:22" ht="17.25" customHeight="1" x14ac:dyDescent="0.15">
      <c r="A43" s="197"/>
      <c r="B43" s="195"/>
      <c r="C43" s="240"/>
      <c r="D43" s="256"/>
      <c r="E43" s="210" t="s">
        <v>220</v>
      </c>
      <c r="F43" s="211"/>
      <c r="G43" s="212"/>
      <c r="H43" s="144">
        <v>3502242</v>
      </c>
      <c r="I43" s="144">
        <v>3557525</v>
      </c>
      <c r="J43" s="59">
        <f t="shared" si="4"/>
        <v>-55283</v>
      </c>
      <c r="K43" s="60">
        <f t="shared" si="3"/>
        <v>-1.5539736192999345</v>
      </c>
      <c r="L43" s="257"/>
      <c r="M43" s="69"/>
      <c r="N43" s="29"/>
      <c r="O43" s="29"/>
      <c r="P43" s="29"/>
      <c r="Q43" s="70"/>
      <c r="R43" s="70"/>
      <c r="S43" s="70"/>
      <c r="T43" s="70"/>
      <c r="U43" s="34"/>
    </row>
    <row r="44" spans="1:22" ht="16.899999999999999" customHeight="1" x14ac:dyDescent="0.15">
      <c r="A44" s="197"/>
      <c r="B44" s="195"/>
      <c r="C44" s="214" t="s">
        <v>164</v>
      </c>
      <c r="D44" s="214"/>
      <c r="E44" s="214"/>
      <c r="F44" s="214"/>
      <c r="G44" s="215"/>
      <c r="H44" s="145">
        <f>SUM(H6:H8,H12:H20,H22:H24,H28:H39,H40:H43)</f>
        <v>337306417</v>
      </c>
      <c r="I44" s="145">
        <f>SUM(I6:I8,I12:I20,I22:I24,I28:I39,I40:I43)</f>
        <v>331520066</v>
      </c>
      <c r="J44" s="59">
        <f t="shared" si="4"/>
        <v>5786351</v>
      </c>
      <c r="K44" s="73">
        <f>J44/I44*100</f>
        <v>1.7453999300301781</v>
      </c>
      <c r="L44" s="257"/>
      <c r="M44" s="69"/>
      <c r="N44" s="29"/>
      <c r="O44" s="29"/>
      <c r="P44" s="29"/>
      <c r="Q44" s="70"/>
      <c r="R44" s="70"/>
      <c r="S44" s="70"/>
      <c r="T44" s="70"/>
      <c r="U44" s="34"/>
    </row>
    <row r="45" spans="1:22" ht="17.25" customHeight="1" x14ac:dyDescent="0.15">
      <c r="A45" s="197"/>
      <c r="B45" s="195"/>
      <c r="C45" s="198" t="s">
        <v>238</v>
      </c>
      <c r="D45" s="199"/>
      <c r="E45" s="199"/>
      <c r="F45" s="199"/>
      <c r="G45" s="200"/>
      <c r="H45" s="144">
        <v>6094594</v>
      </c>
      <c r="I45" s="144">
        <v>5686551</v>
      </c>
      <c r="J45" s="77">
        <f>H45-I45</f>
        <v>408043</v>
      </c>
      <c r="K45" s="60">
        <f>J45/I45*100</f>
        <v>7.1755797143118913</v>
      </c>
      <c r="L45" s="68"/>
      <c r="M45" s="69"/>
      <c r="N45" s="201"/>
      <c r="O45" s="201"/>
      <c r="P45" s="201"/>
      <c r="Q45" s="70"/>
      <c r="R45" s="70"/>
      <c r="S45" s="70"/>
      <c r="T45" s="70"/>
      <c r="U45" s="34"/>
    </row>
    <row r="46" spans="1:22" ht="16.899999999999999" customHeight="1" x14ac:dyDescent="0.15">
      <c r="A46" s="197"/>
      <c r="B46" s="195"/>
      <c r="C46" s="264" t="s">
        <v>235</v>
      </c>
      <c r="D46" s="216"/>
      <c r="E46" s="216"/>
      <c r="F46" s="216"/>
      <c r="G46" s="217"/>
      <c r="H46" s="144">
        <v>9334423</v>
      </c>
      <c r="I46" s="144">
        <v>9500988</v>
      </c>
      <c r="J46" s="59">
        <f>H46-I46</f>
        <v>-166565</v>
      </c>
      <c r="K46" s="73">
        <f>J46/I46*100</f>
        <v>-1.7531334635934703</v>
      </c>
      <c r="L46" s="74"/>
      <c r="M46" s="69"/>
      <c r="N46" s="201"/>
      <c r="O46" s="201"/>
      <c r="P46" s="201"/>
      <c r="Q46" s="70"/>
      <c r="R46" s="70"/>
      <c r="S46" s="70"/>
      <c r="T46" s="70"/>
      <c r="U46" s="34"/>
    </row>
    <row r="47" spans="1:22" ht="17.45" customHeight="1" x14ac:dyDescent="0.15">
      <c r="A47" s="197"/>
      <c r="B47" s="195"/>
      <c r="C47" s="198" t="s">
        <v>243</v>
      </c>
      <c r="D47" s="199"/>
      <c r="E47" s="199"/>
      <c r="F47" s="199"/>
      <c r="G47" s="200"/>
      <c r="H47" s="144">
        <v>6701755</v>
      </c>
      <c r="I47" s="144">
        <v>6615548</v>
      </c>
      <c r="J47" s="59">
        <f>H47-I47</f>
        <v>86207</v>
      </c>
      <c r="K47" s="60">
        <f>J47/I47*100</f>
        <v>1.303096886304808</v>
      </c>
      <c r="L47" s="68"/>
      <c r="M47" s="69"/>
      <c r="N47" s="201"/>
      <c r="O47" s="201"/>
      <c r="P47" s="201"/>
      <c r="Q47" s="70"/>
      <c r="R47" s="70"/>
      <c r="S47" s="70"/>
      <c r="T47" s="70"/>
      <c r="U47" s="34"/>
    </row>
    <row r="48" spans="1:22" ht="17.45" customHeight="1" x14ac:dyDescent="0.15">
      <c r="A48" s="197"/>
      <c r="B48" s="195"/>
      <c r="C48" s="189" t="s">
        <v>249</v>
      </c>
      <c r="D48" s="190"/>
      <c r="E48" s="190"/>
      <c r="F48" s="190"/>
      <c r="G48" s="191"/>
      <c r="H48" s="145">
        <v>3069105</v>
      </c>
      <c r="I48" s="145" t="s">
        <v>250</v>
      </c>
      <c r="J48" s="82" t="s">
        <v>250</v>
      </c>
      <c r="K48" s="81" t="s">
        <v>250</v>
      </c>
      <c r="L48" s="79"/>
      <c r="M48" s="69"/>
      <c r="N48" s="78"/>
      <c r="O48" s="78"/>
      <c r="P48" s="78"/>
      <c r="Q48" s="70"/>
      <c r="R48" s="70"/>
      <c r="S48" s="70"/>
      <c r="T48" s="70"/>
      <c r="U48" s="34"/>
    </row>
    <row r="49" spans="1:21" ht="17.45" customHeight="1" x14ac:dyDescent="0.15">
      <c r="A49" s="197"/>
      <c r="B49" s="195"/>
      <c r="C49" s="189" t="s">
        <v>251</v>
      </c>
      <c r="D49" s="190"/>
      <c r="E49" s="190"/>
      <c r="F49" s="190"/>
      <c r="G49" s="191"/>
      <c r="H49" s="144">
        <v>5584752</v>
      </c>
      <c r="I49" s="145" t="s">
        <v>183</v>
      </c>
      <c r="J49" s="82" t="s">
        <v>183</v>
      </c>
      <c r="K49" s="81" t="s">
        <v>183</v>
      </c>
      <c r="L49" s="84"/>
      <c r="M49" s="69"/>
      <c r="N49" s="80"/>
      <c r="O49" s="80"/>
      <c r="P49" s="80"/>
      <c r="Q49" s="70"/>
      <c r="R49" s="70"/>
      <c r="S49" s="70"/>
      <c r="T49" s="70"/>
      <c r="U49" s="34"/>
    </row>
    <row r="50" spans="1:21" ht="17.45" customHeight="1" thickBot="1" x14ac:dyDescent="0.2">
      <c r="A50" s="197"/>
      <c r="B50" s="196"/>
      <c r="C50" s="192" t="s">
        <v>252</v>
      </c>
      <c r="D50" s="193"/>
      <c r="E50" s="193"/>
      <c r="F50" s="193"/>
      <c r="G50" s="191"/>
      <c r="H50" s="146">
        <v>9870922</v>
      </c>
      <c r="I50" s="145" t="s">
        <v>183</v>
      </c>
      <c r="J50" s="82" t="s">
        <v>183</v>
      </c>
      <c r="K50" s="81" t="s">
        <v>183</v>
      </c>
      <c r="L50" s="84"/>
      <c r="M50" s="69"/>
      <c r="N50" s="80"/>
      <c r="O50" s="80"/>
      <c r="P50" s="80"/>
      <c r="Q50" s="70"/>
      <c r="R50" s="70"/>
      <c r="S50" s="70"/>
      <c r="T50" s="70"/>
      <c r="U50" s="34"/>
    </row>
    <row r="51" spans="1:21" ht="18" customHeight="1" x14ac:dyDescent="0.15">
      <c r="A51" s="197"/>
      <c r="B51" s="76" t="s">
        <v>169</v>
      </c>
      <c r="C51" s="76"/>
      <c r="D51" s="86"/>
      <c r="E51" s="85"/>
      <c r="F51" s="87"/>
      <c r="G51" s="76"/>
      <c r="H51" s="76"/>
      <c r="I51" s="76"/>
      <c r="J51" s="76"/>
      <c r="K51" s="76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 spans="1:21" ht="18" customHeight="1" x14ac:dyDescent="0.15">
      <c r="A52" s="197"/>
      <c r="B52" s="32" t="s">
        <v>255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 spans="1:21" ht="18" customHeight="1" x14ac:dyDescent="0.15">
      <c r="A53" s="33"/>
      <c r="B53" s="32" t="s">
        <v>253</v>
      </c>
      <c r="C53" s="34"/>
      <c r="D53" s="34"/>
      <c r="E53" s="34"/>
      <c r="F53" s="34"/>
      <c r="G53" s="34"/>
      <c r="H53" s="34"/>
    </row>
    <row r="54" spans="1:21" ht="18" customHeight="1" x14ac:dyDescent="0.15">
      <c r="A54" s="33"/>
    </row>
    <row r="55" spans="1:21" ht="18" customHeight="1" x14ac:dyDescent="0.15">
      <c r="A55" s="33"/>
    </row>
    <row r="56" spans="1:21" ht="18" customHeight="1" x14ac:dyDescent="0.15">
      <c r="A56" s="33"/>
    </row>
  </sheetData>
  <mergeCells count="106">
    <mergeCell ref="F8:G8"/>
    <mergeCell ref="C46:G46"/>
    <mergeCell ref="N46:P46"/>
    <mergeCell ref="U28:U29"/>
    <mergeCell ref="T30:T31"/>
    <mergeCell ref="U30:U31"/>
    <mergeCell ref="E43:G43"/>
    <mergeCell ref="C30:G30"/>
    <mergeCell ref="C28:D29"/>
    <mergeCell ref="T28:T29"/>
    <mergeCell ref="C39:G39"/>
    <mergeCell ref="C40:D41"/>
    <mergeCell ref="C38:G38"/>
    <mergeCell ref="C32:G32"/>
    <mergeCell ref="C33:D34"/>
    <mergeCell ref="E33:G33"/>
    <mergeCell ref="E29:G29"/>
    <mergeCell ref="L33:Q33"/>
    <mergeCell ref="C45:G45"/>
    <mergeCell ref="R30:R31"/>
    <mergeCell ref="S30:S31"/>
    <mergeCell ref="R28:R29"/>
    <mergeCell ref="S28:S29"/>
    <mergeCell ref="C35:G35"/>
    <mergeCell ref="N45:P45"/>
    <mergeCell ref="M23:Q23"/>
    <mergeCell ref="M22:Q22"/>
    <mergeCell ref="E34:G34"/>
    <mergeCell ref="L28:L31"/>
    <mergeCell ref="D23:G23"/>
    <mergeCell ref="D24:G24"/>
    <mergeCell ref="L32:Q32"/>
    <mergeCell ref="C44:G44"/>
    <mergeCell ref="C42:D43"/>
    <mergeCell ref="L43:L44"/>
    <mergeCell ref="E40:G40"/>
    <mergeCell ref="E41:G41"/>
    <mergeCell ref="E42:G42"/>
    <mergeCell ref="C36:G36"/>
    <mergeCell ref="C26:C27"/>
    <mergeCell ref="D27:G27"/>
    <mergeCell ref="D26:G26"/>
    <mergeCell ref="C22:C25"/>
    <mergeCell ref="D9:E10"/>
    <mergeCell ref="D11:E12"/>
    <mergeCell ref="C17:G17"/>
    <mergeCell ref="F9:G9"/>
    <mergeCell ref="M13:Q13"/>
    <mergeCell ref="U8:U9"/>
    <mergeCell ref="U10:U11"/>
    <mergeCell ref="S8:S9"/>
    <mergeCell ref="T8:T9"/>
    <mergeCell ref="T10:T11"/>
    <mergeCell ref="E15:G15"/>
    <mergeCell ref="C7:E8"/>
    <mergeCell ref="F7:G7"/>
    <mergeCell ref="F10:G10"/>
    <mergeCell ref="C9:C12"/>
    <mergeCell ref="R8:R9"/>
    <mergeCell ref="R10:R11"/>
    <mergeCell ref="F11:G11"/>
    <mergeCell ref="S10:S11"/>
    <mergeCell ref="L6:L26"/>
    <mergeCell ref="M6:Q6"/>
    <mergeCell ref="M7:Q7"/>
    <mergeCell ref="O8:Q9"/>
    <mergeCell ref="C6:G6"/>
    <mergeCell ref="M15:Q15"/>
    <mergeCell ref="L27:Q27"/>
    <mergeCell ref="M12:Q12"/>
    <mergeCell ref="M26:Q26"/>
    <mergeCell ref="C18:C21"/>
    <mergeCell ref="M20:Q20"/>
    <mergeCell ref="M19:Q19"/>
    <mergeCell ref="M16:Q16"/>
    <mergeCell ref="M18:Q18"/>
    <mergeCell ref="M17:Q17"/>
    <mergeCell ref="C14:D15"/>
    <mergeCell ref="M24:Q24"/>
    <mergeCell ref="M25:Q25"/>
    <mergeCell ref="D20:G20"/>
    <mergeCell ref="F12:G12"/>
    <mergeCell ref="C49:G49"/>
    <mergeCell ref="C50:G50"/>
    <mergeCell ref="B6:B50"/>
    <mergeCell ref="C48:G48"/>
    <mergeCell ref="A3:A52"/>
    <mergeCell ref="C47:G47"/>
    <mergeCell ref="N47:P47"/>
    <mergeCell ref="O10:Q11"/>
    <mergeCell ref="M8:N11"/>
    <mergeCell ref="D19:G19"/>
    <mergeCell ref="D21:G21"/>
    <mergeCell ref="D22:G22"/>
    <mergeCell ref="D25:G25"/>
    <mergeCell ref="C37:G37"/>
    <mergeCell ref="C13:G13"/>
    <mergeCell ref="D18:G18"/>
    <mergeCell ref="C31:G31"/>
    <mergeCell ref="M30:Q31"/>
    <mergeCell ref="M28:Q29"/>
    <mergeCell ref="M21:Q21"/>
    <mergeCell ref="M14:Q14"/>
    <mergeCell ref="E14:G14"/>
    <mergeCell ref="C16:G16"/>
    <mergeCell ref="E28:G28"/>
  </mergeCells>
  <phoneticPr fontId="2"/>
  <printOptions verticalCentered="1"/>
  <pageMargins left="0.19685039370078741" right="0.19685039370078741" top="0.47244094488188981" bottom="0.31496062992125984" header="0.19685039370078741" footer="0.19685039370078741"/>
  <pageSetup paperSize="9" scale="60" firstPageNumber="24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AR55"/>
  <sheetViews>
    <sheetView view="pageBreakPreview" zoomScale="90" zoomScaleNormal="100" zoomScaleSheetLayoutView="90" workbookViewId="0">
      <pane xSplit="4" ySplit="4" topLeftCell="E5" activePane="bottomRight" state="frozen"/>
      <selection activeCell="O14" sqref="O14"/>
      <selection pane="topRight" activeCell="O14" sqref="O14"/>
      <selection pane="bottomLeft" activeCell="O14" sqref="O14"/>
      <selection pane="bottomRight" activeCell="C54" sqref="C54:C55"/>
    </sheetView>
  </sheetViews>
  <sheetFormatPr defaultColWidth="9" defaultRowHeight="15" customHeight="1" x14ac:dyDescent="0.15"/>
  <cols>
    <col min="1" max="1" width="4.75" style="3" bestFit="1" customWidth="1"/>
    <col min="2" max="2" width="6.625" style="3" customWidth="1"/>
    <col min="3" max="3" width="12.875" style="3" customWidth="1"/>
    <col min="4" max="4" width="27" style="3" customWidth="1"/>
    <col min="5" max="13" width="12.625" style="3" customWidth="1"/>
    <col min="14" max="16" width="10.625" style="3" customWidth="1"/>
    <col min="17" max="19" width="9" style="3"/>
    <col min="20" max="20" width="9.625" style="3" bestFit="1" customWidth="1"/>
    <col min="21" max="41" width="9" style="3"/>
    <col min="42" max="42" width="9.625" style="3" bestFit="1" customWidth="1"/>
    <col min="43" max="43" width="9.5" style="3" bestFit="1" customWidth="1"/>
    <col min="44" max="16384" width="9" style="3"/>
  </cols>
  <sheetData>
    <row r="1" spans="1:44" ht="18" customHeight="1" x14ac:dyDescent="0.2">
      <c r="C1" s="6" t="s">
        <v>162</v>
      </c>
      <c r="G1" s="282"/>
    </row>
    <row r="2" spans="1:44" ht="15" customHeight="1" x14ac:dyDescent="0.15">
      <c r="G2" s="283"/>
      <c r="M2" s="12"/>
      <c r="P2" s="12" t="s">
        <v>124</v>
      </c>
      <c r="V2" s="280"/>
      <c r="AR2" s="280"/>
    </row>
    <row r="3" spans="1:44" ht="15" customHeight="1" x14ac:dyDescent="0.15">
      <c r="A3" s="272">
        <v>230</v>
      </c>
      <c r="B3" s="13"/>
      <c r="C3" s="17"/>
      <c r="D3" s="4" t="s">
        <v>113</v>
      </c>
      <c r="E3" s="287" t="s">
        <v>265</v>
      </c>
      <c r="F3" s="285"/>
      <c r="G3" s="286"/>
      <c r="H3" s="287" t="s">
        <v>264</v>
      </c>
      <c r="I3" s="288"/>
      <c r="J3" s="289"/>
      <c r="K3" s="284" t="s">
        <v>69</v>
      </c>
      <c r="L3" s="285"/>
      <c r="M3" s="286"/>
      <c r="N3" s="284" t="s">
        <v>103</v>
      </c>
      <c r="O3" s="285"/>
      <c r="P3" s="286"/>
      <c r="S3" s="281"/>
      <c r="T3" s="281"/>
      <c r="U3" s="281"/>
      <c r="V3" s="280"/>
      <c r="AO3" s="281"/>
      <c r="AP3" s="281"/>
      <c r="AQ3" s="281"/>
      <c r="AR3" s="280"/>
    </row>
    <row r="4" spans="1:44" ht="15" customHeight="1" x14ac:dyDescent="0.15">
      <c r="A4" s="272"/>
      <c r="B4" s="13"/>
      <c r="C4" s="5" t="s">
        <v>112</v>
      </c>
      <c r="D4" s="8"/>
      <c r="E4" s="151" t="s">
        <v>100</v>
      </c>
      <c r="F4" s="151" t="s">
        <v>101</v>
      </c>
      <c r="G4" s="151" t="s">
        <v>102</v>
      </c>
      <c r="H4" s="151" t="s">
        <v>100</v>
      </c>
      <c r="I4" s="151" t="s">
        <v>101</v>
      </c>
      <c r="J4" s="151" t="s">
        <v>102</v>
      </c>
      <c r="K4" s="151" t="s">
        <v>100</v>
      </c>
      <c r="L4" s="151" t="s">
        <v>101</v>
      </c>
      <c r="M4" s="151" t="s">
        <v>102</v>
      </c>
      <c r="N4" s="151" t="s">
        <v>100</v>
      </c>
      <c r="O4" s="151" t="s">
        <v>101</v>
      </c>
      <c r="P4" s="151" t="s">
        <v>102</v>
      </c>
      <c r="S4" s="281"/>
      <c r="T4" s="281"/>
      <c r="U4" s="281"/>
      <c r="V4" s="15"/>
      <c r="AO4" s="281"/>
      <c r="AP4" s="281"/>
      <c r="AQ4" s="281"/>
      <c r="AR4" s="15"/>
    </row>
    <row r="5" spans="1:44" ht="15" customHeight="1" x14ac:dyDescent="0.15">
      <c r="A5" s="272"/>
      <c r="B5" s="14"/>
      <c r="C5" s="273" t="s">
        <v>76</v>
      </c>
      <c r="D5" s="18" t="s">
        <v>78</v>
      </c>
      <c r="E5" s="152">
        <v>1962402</v>
      </c>
      <c r="F5" s="152">
        <v>473651</v>
      </c>
      <c r="G5" s="152">
        <f>E5+F5</f>
        <v>2436053</v>
      </c>
      <c r="H5" s="152">
        <v>1971650</v>
      </c>
      <c r="I5" s="152">
        <v>476868</v>
      </c>
      <c r="J5" s="152">
        <f>H5+I5</f>
        <v>2448518</v>
      </c>
      <c r="K5" s="152">
        <f>E5-H5</f>
        <v>-9248</v>
      </c>
      <c r="L5" s="152">
        <f>F5-I5</f>
        <v>-3217</v>
      </c>
      <c r="M5" s="152">
        <f>SUM(K5:L5)</f>
        <v>-12465</v>
      </c>
      <c r="N5" s="153">
        <f>ROUND(K5/H5*100,1)</f>
        <v>-0.5</v>
      </c>
      <c r="O5" s="153">
        <f>ROUND(L5/I5*100,1)</f>
        <v>-0.7</v>
      </c>
      <c r="P5" s="153">
        <f>ROUND(M5/J5*100,1)</f>
        <v>-0.5</v>
      </c>
      <c r="S5" s="16"/>
      <c r="U5" s="16"/>
      <c r="AO5" s="16"/>
      <c r="AQ5" s="16"/>
    </row>
    <row r="6" spans="1:44" ht="15" customHeight="1" x14ac:dyDescent="0.15">
      <c r="A6" s="272"/>
      <c r="B6" s="14"/>
      <c r="C6" s="274"/>
      <c r="D6" s="19" t="s">
        <v>79</v>
      </c>
      <c r="E6" s="154">
        <v>3977026</v>
      </c>
      <c r="F6" s="154">
        <v>969008</v>
      </c>
      <c r="G6" s="154">
        <f t="shared" ref="G6:G52" si="0">E6+F6</f>
        <v>4946034</v>
      </c>
      <c r="H6" s="154">
        <v>3967763</v>
      </c>
      <c r="I6" s="154">
        <v>960310</v>
      </c>
      <c r="J6" s="154">
        <f t="shared" ref="J6:J53" si="1">H6+I6</f>
        <v>4928073</v>
      </c>
      <c r="K6" s="154">
        <f t="shared" ref="K6:L53" si="2">E6-H6</f>
        <v>9263</v>
      </c>
      <c r="L6" s="154">
        <f t="shared" ref="L6:L53" si="3">F6-I6</f>
        <v>8698</v>
      </c>
      <c r="M6" s="154">
        <f t="shared" ref="M6:M15" si="4">SUM(K6:L6)</f>
        <v>17961</v>
      </c>
      <c r="N6" s="155">
        <f t="shared" ref="N6:N20" si="5">ROUND(K6/H6*100,1)</f>
        <v>0.2</v>
      </c>
      <c r="O6" s="155">
        <f t="shared" ref="O6:O19" si="6">ROUND(L6/I6*100,1)</f>
        <v>0.9</v>
      </c>
      <c r="P6" s="155">
        <f t="shared" ref="P6:P19" si="7">ROUND(M6/J6*100,1)</f>
        <v>0.4</v>
      </c>
      <c r="S6" s="16"/>
      <c r="U6" s="16"/>
      <c r="AO6" s="16"/>
      <c r="AQ6" s="16"/>
    </row>
    <row r="7" spans="1:44" ht="15" customHeight="1" x14ac:dyDescent="0.15">
      <c r="A7" s="272"/>
      <c r="B7" s="14"/>
      <c r="C7" s="274"/>
      <c r="D7" s="19" t="s">
        <v>158</v>
      </c>
      <c r="E7" s="154">
        <v>41095916</v>
      </c>
      <c r="F7" s="154">
        <v>7829757</v>
      </c>
      <c r="G7" s="154">
        <f t="shared" si="0"/>
        <v>48925673</v>
      </c>
      <c r="H7" s="154">
        <v>44140111</v>
      </c>
      <c r="I7" s="154">
        <v>8191011</v>
      </c>
      <c r="J7" s="154">
        <f t="shared" si="1"/>
        <v>52331122</v>
      </c>
      <c r="K7" s="154">
        <f t="shared" si="2"/>
        <v>-3044195</v>
      </c>
      <c r="L7" s="154">
        <f t="shared" si="3"/>
        <v>-361254</v>
      </c>
      <c r="M7" s="154">
        <f t="shared" si="4"/>
        <v>-3405449</v>
      </c>
      <c r="N7" s="155">
        <f t="shared" si="5"/>
        <v>-6.9</v>
      </c>
      <c r="O7" s="155">
        <f t="shared" si="6"/>
        <v>-4.4000000000000004</v>
      </c>
      <c r="P7" s="155">
        <f t="shared" si="7"/>
        <v>-6.5</v>
      </c>
      <c r="S7" s="16"/>
      <c r="U7" s="16"/>
      <c r="AO7" s="16"/>
      <c r="AQ7" s="16"/>
    </row>
    <row r="8" spans="1:44" ht="15" customHeight="1" x14ac:dyDescent="0.15">
      <c r="A8" s="272"/>
      <c r="B8" s="14"/>
      <c r="C8" s="274"/>
      <c r="D8" s="19" t="s">
        <v>159</v>
      </c>
      <c r="E8" s="154">
        <v>14235670</v>
      </c>
      <c r="F8" s="154">
        <v>3437036</v>
      </c>
      <c r="G8" s="154">
        <f>E8+F8</f>
        <v>17672706</v>
      </c>
      <c r="H8" s="154">
        <v>14634116</v>
      </c>
      <c r="I8" s="154">
        <v>3763600</v>
      </c>
      <c r="J8" s="154">
        <f>H8+I8</f>
        <v>18397716</v>
      </c>
      <c r="K8" s="154">
        <f>E8-H8</f>
        <v>-398446</v>
      </c>
      <c r="L8" s="154">
        <f>F8-I8</f>
        <v>-326564</v>
      </c>
      <c r="M8" s="154">
        <f>SUM(K8:L8)</f>
        <v>-725010</v>
      </c>
      <c r="N8" s="155">
        <f>ROUND(K8/H8*100,1)</f>
        <v>-2.7</v>
      </c>
      <c r="O8" s="155">
        <f>ROUND(L8/I8*100,1)</f>
        <v>-8.6999999999999993</v>
      </c>
      <c r="P8" s="155">
        <f>ROUND(M8/J8*100,1)</f>
        <v>-3.9</v>
      </c>
      <c r="S8" s="16"/>
      <c r="U8" s="16"/>
      <c r="AO8" s="16"/>
      <c r="AQ8" s="16"/>
    </row>
    <row r="9" spans="1:44" ht="15" customHeight="1" x14ac:dyDescent="0.15">
      <c r="A9" s="272"/>
      <c r="B9" s="14"/>
      <c r="C9" s="274"/>
      <c r="D9" s="19" t="s">
        <v>236</v>
      </c>
      <c r="E9" s="156">
        <v>0</v>
      </c>
      <c r="F9" s="156">
        <v>0</v>
      </c>
      <c r="G9" s="156">
        <f t="shared" si="0"/>
        <v>0</v>
      </c>
      <c r="H9" s="156">
        <v>0</v>
      </c>
      <c r="I9" s="156">
        <v>0</v>
      </c>
      <c r="J9" s="156">
        <f t="shared" si="1"/>
        <v>0</v>
      </c>
      <c r="K9" s="156">
        <f t="shared" si="2"/>
        <v>0</v>
      </c>
      <c r="L9" s="156">
        <f t="shared" si="3"/>
        <v>0</v>
      </c>
      <c r="M9" s="156">
        <f t="shared" si="4"/>
        <v>0</v>
      </c>
      <c r="N9" s="156">
        <v>0</v>
      </c>
      <c r="O9" s="156">
        <v>0</v>
      </c>
      <c r="P9" s="156">
        <v>0</v>
      </c>
      <c r="S9" s="16"/>
      <c r="U9" s="16"/>
      <c r="AO9" s="16"/>
      <c r="AQ9" s="16"/>
    </row>
    <row r="10" spans="1:44" ht="15" customHeight="1" x14ac:dyDescent="0.15">
      <c r="A10" s="272"/>
      <c r="B10" s="14"/>
      <c r="C10" s="274"/>
      <c r="D10" s="26" t="s">
        <v>228</v>
      </c>
      <c r="E10" s="154">
        <f>SUM(E7:E9)</f>
        <v>55331586</v>
      </c>
      <c r="F10" s="154">
        <f>SUM(F7:F9)</f>
        <v>11266793</v>
      </c>
      <c r="G10" s="154">
        <f t="shared" si="0"/>
        <v>66598379</v>
      </c>
      <c r="H10" s="154">
        <f>SUM(H7:H9)</f>
        <v>58774227</v>
      </c>
      <c r="I10" s="154">
        <f>SUM(I7:I9)</f>
        <v>11954611</v>
      </c>
      <c r="J10" s="154">
        <f t="shared" si="1"/>
        <v>70728838</v>
      </c>
      <c r="K10" s="154">
        <f t="shared" si="2"/>
        <v>-3442641</v>
      </c>
      <c r="L10" s="154">
        <f t="shared" si="3"/>
        <v>-687818</v>
      </c>
      <c r="M10" s="154">
        <f t="shared" si="4"/>
        <v>-4130459</v>
      </c>
      <c r="N10" s="155">
        <f t="shared" si="5"/>
        <v>-5.9</v>
      </c>
      <c r="O10" s="155">
        <f t="shared" si="6"/>
        <v>-5.8</v>
      </c>
      <c r="P10" s="155">
        <f t="shared" si="7"/>
        <v>-5.8</v>
      </c>
      <c r="S10" s="16"/>
      <c r="U10" s="16"/>
      <c r="AO10" s="16"/>
      <c r="AQ10" s="16"/>
    </row>
    <row r="11" spans="1:44" ht="15" customHeight="1" x14ac:dyDescent="0.15">
      <c r="A11" s="272"/>
      <c r="B11" s="14"/>
      <c r="C11" s="274"/>
      <c r="D11" s="19" t="s">
        <v>72</v>
      </c>
      <c r="E11" s="154">
        <v>3659274</v>
      </c>
      <c r="F11" s="154">
        <v>1623496</v>
      </c>
      <c r="G11" s="154">
        <f t="shared" si="0"/>
        <v>5282770</v>
      </c>
      <c r="H11" s="154">
        <v>5896720</v>
      </c>
      <c r="I11" s="154">
        <v>2091972</v>
      </c>
      <c r="J11" s="154">
        <f t="shared" si="1"/>
        <v>7988692</v>
      </c>
      <c r="K11" s="154">
        <f t="shared" si="2"/>
        <v>-2237446</v>
      </c>
      <c r="L11" s="154">
        <f t="shared" si="3"/>
        <v>-468476</v>
      </c>
      <c r="M11" s="154">
        <f t="shared" si="4"/>
        <v>-2705922</v>
      </c>
      <c r="N11" s="155">
        <f t="shared" si="5"/>
        <v>-37.9</v>
      </c>
      <c r="O11" s="155">
        <f t="shared" si="6"/>
        <v>-22.4</v>
      </c>
      <c r="P11" s="155">
        <f t="shared" si="7"/>
        <v>-33.9</v>
      </c>
      <c r="S11" s="16"/>
      <c r="U11" s="16"/>
      <c r="AO11" s="16"/>
      <c r="AQ11" s="16"/>
    </row>
    <row r="12" spans="1:44" ht="15" customHeight="1" x14ac:dyDescent="0.15">
      <c r="A12" s="272"/>
      <c r="B12" s="14"/>
      <c r="C12" s="275"/>
      <c r="D12" s="20" t="s">
        <v>70</v>
      </c>
      <c r="E12" s="154">
        <f>E5+E6+E10+E11</f>
        <v>64930288</v>
      </c>
      <c r="F12" s="154">
        <f>F5+F6+F10+F11</f>
        <v>14332948</v>
      </c>
      <c r="G12" s="154">
        <f t="shared" si="0"/>
        <v>79263236</v>
      </c>
      <c r="H12" s="154">
        <f>H5+H6+H10+H11</f>
        <v>70610360</v>
      </c>
      <c r="I12" s="154">
        <f>I5+I6+I10+I11</f>
        <v>15483761</v>
      </c>
      <c r="J12" s="154">
        <f t="shared" si="1"/>
        <v>86094121</v>
      </c>
      <c r="K12" s="154">
        <f t="shared" si="2"/>
        <v>-5680072</v>
      </c>
      <c r="L12" s="154">
        <f t="shared" si="3"/>
        <v>-1150813</v>
      </c>
      <c r="M12" s="154">
        <f t="shared" si="4"/>
        <v>-6830885</v>
      </c>
      <c r="N12" s="155">
        <f t="shared" si="5"/>
        <v>-8</v>
      </c>
      <c r="O12" s="155">
        <f t="shared" si="6"/>
        <v>-7.4</v>
      </c>
      <c r="P12" s="155">
        <f t="shared" si="7"/>
        <v>-7.9</v>
      </c>
      <c r="S12" s="16"/>
      <c r="AO12" s="16"/>
      <c r="AQ12" s="16"/>
    </row>
    <row r="13" spans="1:44" ht="15" customHeight="1" x14ac:dyDescent="0.15">
      <c r="A13" s="272"/>
      <c r="B13" s="14"/>
      <c r="C13" s="273" t="s">
        <v>77</v>
      </c>
      <c r="D13" s="18" t="s">
        <v>73</v>
      </c>
      <c r="E13" s="152">
        <v>22300385</v>
      </c>
      <c r="F13" s="152">
        <v>4274970</v>
      </c>
      <c r="G13" s="152">
        <f t="shared" si="0"/>
        <v>26575355</v>
      </c>
      <c r="H13" s="152">
        <v>22451901</v>
      </c>
      <c r="I13" s="152">
        <v>4193600</v>
      </c>
      <c r="J13" s="152">
        <f t="shared" si="1"/>
        <v>26645501</v>
      </c>
      <c r="K13" s="152">
        <f t="shared" si="2"/>
        <v>-151516</v>
      </c>
      <c r="L13" s="152">
        <f t="shared" si="3"/>
        <v>81370</v>
      </c>
      <c r="M13" s="152">
        <f t="shared" si="4"/>
        <v>-70146</v>
      </c>
      <c r="N13" s="153">
        <f t="shared" si="5"/>
        <v>-0.7</v>
      </c>
      <c r="O13" s="153">
        <f t="shared" si="6"/>
        <v>1.9</v>
      </c>
      <c r="P13" s="153">
        <f t="shared" si="7"/>
        <v>-0.3</v>
      </c>
      <c r="S13" s="16"/>
      <c r="U13" s="16"/>
      <c r="AO13" s="16"/>
      <c r="AQ13" s="16"/>
    </row>
    <row r="14" spans="1:44" ht="15" customHeight="1" x14ac:dyDescent="0.15">
      <c r="A14" s="272"/>
      <c r="B14" s="14"/>
      <c r="C14" s="274"/>
      <c r="D14" s="19" t="s">
        <v>74</v>
      </c>
      <c r="E14" s="154">
        <v>30185988</v>
      </c>
      <c r="F14" s="154">
        <v>7956525</v>
      </c>
      <c r="G14" s="154">
        <f t="shared" si="0"/>
        <v>38142513</v>
      </c>
      <c r="H14" s="154">
        <v>30496581</v>
      </c>
      <c r="I14" s="154">
        <v>8092160</v>
      </c>
      <c r="J14" s="154">
        <f t="shared" si="1"/>
        <v>38588741</v>
      </c>
      <c r="K14" s="154">
        <f t="shared" si="2"/>
        <v>-310593</v>
      </c>
      <c r="L14" s="154">
        <f t="shared" si="3"/>
        <v>-135635</v>
      </c>
      <c r="M14" s="154">
        <f t="shared" si="4"/>
        <v>-446228</v>
      </c>
      <c r="N14" s="155">
        <f t="shared" si="5"/>
        <v>-1</v>
      </c>
      <c r="O14" s="155">
        <f t="shared" si="6"/>
        <v>-1.7</v>
      </c>
      <c r="P14" s="155">
        <f t="shared" si="7"/>
        <v>-1.2</v>
      </c>
      <c r="S14" s="16"/>
      <c r="U14" s="16"/>
      <c r="AO14" s="16"/>
      <c r="AQ14" s="16"/>
    </row>
    <row r="15" spans="1:44" ht="15" customHeight="1" x14ac:dyDescent="0.15">
      <c r="A15" s="272"/>
      <c r="B15" s="14"/>
      <c r="C15" s="274"/>
      <c r="D15" s="19" t="s">
        <v>75</v>
      </c>
      <c r="E15" s="154">
        <v>20411452</v>
      </c>
      <c r="F15" s="154">
        <v>15496391</v>
      </c>
      <c r="G15" s="154">
        <f t="shared" si="0"/>
        <v>35907843</v>
      </c>
      <c r="H15" s="154">
        <v>19709177</v>
      </c>
      <c r="I15" s="154">
        <v>12880349</v>
      </c>
      <c r="J15" s="154">
        <f t="shared" si="1"/>
        <v>32589526</v>
      </c>
      <c r="K15" s="154">
        <f t="shared" si="2"/>
        <v>702275</v>
      </c>
      <c r="L15" s="154">
        <f t="shared" si="3"/>
        <v>2616042</v>
      </c>
      <c r="M15" s="154">
        <f t="shared" si="4"/>
        <v>3318317</v>
      </c>
      <c r="N15" s="155">
        <f t="shared" si="5"/>
        <v>3.6</v>
      </c>
      <c r="O15" s="155">
        <f t="shared" si="6"/>
        <v>20.3</v>
      </c>
      <c r="P15" s="155">
        <f t="shared" si="7"/>
        <v>10.199999999999999</v>
      </c>
      <c r="S15" s="16"/>
      <c r="U15" s="16"/>
      <c r="AO15" s="16"/>
      <c r="AQ15" s="16"/>
    </row>
    <row r="16" spans="1:44" ht="15" customHeight="1" x14ac:dyDescent="0.15">
      <c r="A16" s="272"/>
      <c r="B16" s="14"/>
      <c r="C16" s="275"/>
      <c r="D16" s="20" t="s">
        <v>70</v>
      </c>
      <c r="E16" s="157">
        <f>SUM(E13:E15)</f>
        <v>72897825</v>
      </c>
      <c r="F16" s="157">
        <f>SUM(F13:F15)</f>
        <v>27727886</v>
      </c>
      <c r="G16" s="157">
        <f t="shared" si="0"/>
        <v>100625711</v>
      </c>
      <c r="H16" s="157">
        <f>SUM(H13:H15)</f>
        <v>72657659</v>
      </c>
      <c r="I16" s="157">
        <f>SUM(I13:I15)</f>
        <v>25166109</v>
      </c>
      <c r="J16" s="157">
        <f t="shared" si="1"/>
        <v>97823768</v>
      </c>
      <c r="K16" s="154">
        <f t="shared" si="2"/>
        <v>240166</v>
      </c>
      <c r="L16" s="154">
        <f t="shared" si="3"/>
        <v>2561777</v>
      </c>
      <c r="M16" s="157">
        <f>SUM(M13:M15)</f>
        <v>2801943</v>
      </c>
      <c r="N16" s="158">
        <f t="shared" si="5"/>
        <v>0.3</v>
      </c>
      <c r="O16" s="158">
        <f t="shared" si="6"/>
        <v>10.199999999999999</v>
      </c>
      <c r="P16" s="158">
        <f t="shared" si="7"/>
        <v>2.9</v>
      </c>
      <c r="S16" s="16"/>
      <c r="AO16" s="16"/>
    </row>
    <row r="17" spans="1:43" ht="15" customHeight="1" x14ac:dyDescent="0.15">
      <c r="A17" s="272"/>
      <c r="B17" s="13"/>
      <c r="C17" s="17" t="s">
        <v>254</v>
      </c>
      <c r="D17" s="4"/>
      <c r="E17" s="159">
        <v>3382219</v>
      </c>
      <c r="F17" s="154">
        <v>943041</v>
      </c>
      <c r="G17" s="154">
        <f t="shared" si="0"/>
        <v>4325260</v>
      </c>
      <c r="H17" s="159">
        <v>3331800</v>
      </c>
      <c r="I17" s="154">
        <v>933762</v>
      </c>
      <c r="J17" s="152">
        <f t="shared" si="1"/>
        <v>4265562</v>
      </c>
      <c r="K17" s="152">
        <f t="shared" si="2"/>
        <v>50419</v>
      </c>
      <c r="L17" s="152">
        <f t="shared" si="3"/>
        <v>9279</v>
      </c>
      <c r="M17" s="152">
        <f>SUM(K17:L17)</f>
        <v>59698</v>
      </c>
      <c r="N17" s="153">
        <f t="shared" si="5"/>
        <v>1.5</v>
      </c>
      <c r="O17" s="153">
        <f t="shared" si="6"/>
        <v>1</v>
      </c>
      <c r="P17" s="153">
        <f t="shared" si="7"/>
        <v>1.4</v>
      </c>
      <c r="S17" s="16"/>
      <c r="U17" s="16"/>
      <c r="AO17" s="16"/>
      <c r="AQ17" s="16"/>
    </row>
    <row r="18" spans="1:43" ht="15" customHeight="1" x14ac:dyDescent="0.15">
      <c r="A18" s="272"/>
      <c r="B18" s="13"/>
      <c r="C18" s="71" t="s">
        <v>239</v>
      </c>
      <c r="D18" s="72"/>
      <c r="E18" s="160">
        <v>109239</v>
      </c>
      <c r="F18" s="161">
        <v>35464</v>
      </c>
      <c r="G18" s="161">
        <f>E18+F18</f>
        <v>144703</v>
      </c>
      <c r="H18" s="162">
        <v>128092</v>
      </c>
      <c r="I18" s="162">
        <v>36423</v>
      </c>
      <c r="J18" s="163">
        <f>H18+I18</f>
        <v>164515</v>
      </c>
      <c r="K18" s="161">
        <f>E18-H18</f>
        <v>-18853</v>
      </c>
      <c r="L18" s="161">
        <f>F18-I18</f>
        <v>-959</v>
      </c>
      <c r="M18" s="161">
        <f>SUM(K18:L18)</f>
        <v>-19812</v>
      </c>
      <c r="N18" s="161">
        <f t="shared" si="5"/>
        <v>-14.7</v>
      </c>
      <c r="O18" s="161">
        <f t="shared" si="6"/>
        <v>-2.6</v>
      </c>
      <c r="P18" s="161">
        <f>ROUND(M18/J18*100,1)</f>
        <v>-12</v>
      </c>
      <c r="S18" s="16"/>
      <c r="U18" s="16"/>
      <c r="AO18" s="16"/>
      <c r="AQ18" s="16"/>
    </row>
    <row r="19" spans="1:43" ht="15" customHeight="1" x14ac:dyDescent="0.15">
      <c r="A19" s="272"/>
      <c r="B19" s="13"/>
      <c r="C19" s="2" t="s">
        <v>80</v>
      </c>
      <c r="D19" s="7"/>
      <c r="E19" s="164">
        <v>9442688</v>
      </c>
      <c r="F19" s="154">
        <v>2115519</v>
      </c>
      <c r="G19" s="154">
        <f t="shared" si="0"/>
        <v>11558207</v>
      </c>
      <c r="H19" s="164">
        <v>9465670</v>
      </c>
      <c r="I19" s="154">
        <v>2046740</v>
      </c>
      <c r="J19" s="154">
        <f t="shared" si="1"/>
        <v>11512410</v>
      </c>
      <c r="K19" s="154">
        <f t="shared" si="2"/>
        <v>-22982</v>
      </c>
      <c r="L19" s="154">
        <f t="shared" si="3"/>
        <v>68779</v>
      </c>
      <c r="M19" s="154">
        <f>SUM(K19:L19)</f>
        <v>45797</v>
      </c>
      <c r="N19" s="155">
        <f t="shared" si="5"/>
        <v>-0.2</v>
      </c>
      <c r="O19" s="155">
        <f t="shared" si="6"/>
        <v>3.4</v>
      </c>
      <c r="P19" s="155">
        <f t="shared" si="7"/>
        <v>0.4</v>
      </c>
      <c r="S19" s="16"/>
      <c r="U19" s="16"/>
      <c r="AO19" s="16"/>
      <c r="AQ19" s="16"/>
    </row>
    <row r="20" spans="1:43" ht="15" customHeight="1" x14ac:dyDescent="0.15">
      <c r="A20" s="272"/>
      <c r="B20" s="13"/>
      <c r="C20" s="2" t="s">
        <v>81</v>
      </c>
      <c r="D20" s="7"/>
      <c r="E20" s="164">
        <v>604</v>
      </c>
      <c r="F20" s="154">
        <v>26</v>
      </c>
      <c r="G20" s="154">
        <f t="shared" si="0"/>
        <v>630</v>
      </c>
      <c r="H20" s="164">
        <v>688</v>
      </c>
      <c r="I20" s="154">
        <v>28</v>
      </c>
      <c r="J20" s="154">
        <f t="shared" si="1"/>
        <v>716</v>
      </c>
      <c r="K20" s="154">
        <f t="shared" si="2"/>
        <v>-84</v>
      </c>
      <c r="L20" s="165">
        <f t="shared" si="2"/>
        <v>-2</v>
      </c>
      <c r="M20" s="154">
        <f>SUM(K20:L20)</f>
        <v>-86</v>
      </c>
      <c r="N20" s="155">
        <f t="shared" si="5"/>
        <v>-12.2</v>
      </c>
      <c r="O20" s="166">
        <f>ROUND(L20/I20*100,1)</f>
        <v>-7.1</v>
      </c>
      <c r="P20" s="155">
        <f>ROUND(M20/J20*100,1)</f>
        <v>-12</v>
      </c>
      <c r="S20" s="16"/>
      <c r="U20" s="16"/>
      <c r="AO20" s="16"/>
      <c r="AQ20" s="16"/>
    </row>
    <row r="21" spans="1:43" ht="15" customHeight="1" x14ac:dyDescent="0.15">
      <c r="A21" s="272"/>
      <c r="B21" s="13"/>
      <c r="C21" s="2" t="s">
        <v>82</v>
      </c>
      <c r="D21" s="7"/>
      <c r="E21" s="164">
        <v>3351312</v>
      </c>
      <c r="F21" s="165">
        <v>0</v>
      </c>
      <c r="G21" s="154">
        <f t="shared" si="0"/>
        <v>3351312</v>
      </c>
      <c r="H21" s="164">
        <v>3302633</v>
      </c>
      <c r="I21" s="165">
        <v>0</v>
      </c>
      <c r="J21" s="154">
        <f t="shared" si="1"/>
        <v>3302633</v>
      </c>
      <c r="K21" s="154">
        <f t="shared" si="2"/>
        <v>48679</v>
      </c>
      <c r="L21" s="167">
        <f t="shared" si="3"/>
        <v>0</v>
      </c>
      <c r="M21" s="154">
        <f t="shared" ref="M21:M38" si="8">SUM(K21:L21)</f>
        <v>48679</v>
      </c>
      <c r="N21" s="155">
        <f>ROUND(K21/H21*100,1)</f>
        <v>1.5</v>
      </c>
      <c r="O21" s="167">
        <v>0</v>
      </c>
      <c r="P21" s="155">
        <f>ROUND(M21/J21*100,1)</f>
        <v>1.5</v>
      </c>
      <c r="S21" s="16"/>
      <c r="U21" s="16"/>
      <c r="AO21" s="16"/>
      <c r="AQ21" s="16"/>
    </row>
    <row r="22" spans="1:43" ht="15" customHeight="1" x14ac:dyDescent="0.15">
      <c r="A22" s="272"/>
      <c r="B22" s="13"/>
      <c r="C22" s="2" t="s">
        <v>83</v>
      </c>
      <c r="D22" s="7"/>
      <c r="E22" s="164">
        <v>108742</v>
      </c>
      <c r="F22" s="154">
        <v>19971</v>
      </c>
      <c r="G22" s="154">
        <f t="shared" si="0"/>
        <v>128713</v>
      </c>
      <c r="H22" s="164">
        <v>109108</v>
      </c>
      <c r="I22" s="154">
        <v>19998</v>
      </c>
      <c r="J22" s="154">
        <f t="shared" si="1"/>
        <v>129106</v>
      </c>
      <c r="K22" s="154">
        <f t="shared" si="2"/>
        <v>-366</v>
      </c>
      <c r="L22" s="154">
        <f t="shared" si="3"/>
        <v>-27</v>
      </c>
      <c r="M22" s="154">
        <f t="shared" si="8"/>
        <v>-393</v>
      </c>
      <c r="N22" s="155">
        <f t="shared" ref="N22:N31" si="9">ROUND(K22/H22*100,1)</f>
        <v>-0.3</v>
      </c>
      <c r="O22" s="155">
        <f t="shared" ref="O22:O31" si="10">ROUND(L22/I22*100,1)</f>
        <v>-0.1</v>
      </c>
      <c r="P22" s="155">
        <f>ROUND(M22/J22*100,1)</f>
        <v>-0.3</v>
      </c>
      <c r="S22" s="16"/>
      <c r="U22" s="16"/>
      <c r="AO22" s="16"/>
      <c r="AQ22" s="16"/>
    </row>
    <row r="23" spans="1:43" ht="15" customHeight="1" x14ac:dyDescent="0.15">
      <c r="A23" s="272"/>
      <c r="B23" s="13"/>
      <c r="C23" s="2" t="s">
        <v>122</v>
      </c>
      <c r="D23" s="7"/>
      <c r="E23" s="164">
        <v>407007</v>
      </c>
      <c r="F23" s="154">
        <v>75953</v>
      </c>
      <c r="G23" s="154">
        <f t="shared" si="0"/>
        <v>482960</v>
      </c>
      <c r="H23" s="164">
        <v>480632</v>
      </c>
      <c r="I23" s="154">
        <v>88056</v>
      </c>
      <c r="J23" s="154">
        <f t="shared" si="1"/>
        <v>568688</v>
      </c>
      <c r="K23" s="154">
        <f t="shared" si="2"/>
        <v>-73625</v>
      </c>
      <c r="L23" s="154">
        <f t="shared" si="3"/>
        <v>-12103</v>
      </c>
      <c r="M23" s="154">
        <f t="shared" si="8"/>
        <v>-85728</v>
      </c>
      <c r="N23" s="168">
        <f t="shared" si="9"/>
        <v>-15.3</v>
      </c>
      <c r="O23" s="168">
        <f t="shared" si="10"/>
        <v>-13.7</v>
      </c>
      <c r="P23" s="168">
        <f t="shared" ref="P23:P28" si="11">ROUND(M23/J23*100,1)</f>
        <v>-15.1</v>
      </c>
      <c r="S23" s="16"/>
      <c r="U23" s="16"/>
      <c r="AO23" s="16"/>
      <c r="AQ23" s="16"/>
    </row>
    <row r="24" spans="1:43" ht="15" customHeight="1" x14ac:dyDescent="0.15">
      <c r="A24" s="272"/>
      <c r="B24" s="13"/>
      <c r="C24" s="2" t="s">
        <v>123</v>
      </c>
      <c r="D24" s="7"/>
      <c r="E24" s="164">
        <v>425841</v>
      </c>
      <c r="F24" s="154">
        <v>79892</v>
      </c>
      <c r="G24" s="154">
        <f t="shared" si="0"/>
        <v>505733</v>
      </c>
      <c r="H24" s="164">
        <v>222933</v>
      </c>
      <c r="I24" s="154">
        <v>40870</v>
      </c>
      <c r="J24" s="154">
        <f t="shared" si="1"/>
        <v>263803</v>
      </c>
      <c r="K24" s="154">
        <f t="shared" si="2"/>
        <v>202908</v>
      </c>
      <c r="L24" s="154">
        <f t="shared" si="3"/>
        <v>39022</v>
      </c>
      <c r="M24" s="154">
        <f t="shared" si="8"/>
        <v>241930</v>
      </c>
      <c r="N24" s="168">
        <f t="shared" si="9"/>
        <v>91</v>
      </c>
      <c r="O24" s="168">
        <f t="shared" si="10"/>
        <v>95.5</v>
      </c>
      <c r="P24" s="168">
        <f t="shared" si="11"/>
        <v>91.7</v>
      </c>
      <c r="S24" s="16"/>
      <c r="U24" s="16"/>
      <c r="AO24" s="16"/>
      <c r="AQ24" s="16"/>
    </row>
    <row r="25" spans="1:43" ht="15" customHeight="1" x14ac:dyDescent="0.15">
      <c r="A25" s="272"/>
      <c r="B25" s="13"/>
      <c r="C25" s="83" t="s">
        <v>244</v>
      </c>
      <c r="D25" s="75"/>
      <c r="E25" s="164">
        <v>2158266</v>
      </c>
      <c r="F25" s="164">
        <v>573132</v>
      </c>
      <c r="G25" s="154">
        <f t="shared" ref="G25" si="12">E25+F25</f>
        <v>2731398</v>
      </c>
      <c r="H25" s="154">
        <v>1627082</v>
      </c>
      <c r="I25" s="154">
        <v>417572</v>
      </c>
      <c r="J25" s="154">
        <f t="shared" ref="J25" si="13">H25+I25</f>
        <v>2044654</v>
      </c>
      <c r="K25" s="154">
        <f t="shared" ref="K25" si="14">E25-H25</f>
        <v>531184</v>
      </c>
      <c r="L25" s="154">
        <f t="shared" ref="L25" si="15">F25-I25</f>
        <v>155560</v>
      </c>
      <c r="M25" s="154">
        <f t="shared" ref="M25" si="16">SUM(K25:L25)</f>
        <v>686744</v>
      </c>
      <c r="N25" s="167">
        <v>0</v>
      </c>
      <c r="O25" s="167">
        <v>0</v>
      </c>
      <c r="P25" s="167">
        <v>0</v>
      </c>
      <c r="S25" s="16"/>
      <c r="U25" s="16"/>
      <c r="AO25" s="16"/>
      <c r="AQ25" s="16"/>
    </row>
    <row r="26" spans="1:43" ht="15" customHeight="1" x14ac:dyDescent="0.15">
      <c r="A26" s="272"/>
      <c r="B26" s="13"/>
      <c r="C26" s="2" t="s">
        <v>84</v>
      </c>
      <c r="D26" s="7"/>
      <c r="E26" s="164">
        <v>32233066</v>
      </c>
      <c r="F26" s="154">
        <v>7951157</v>
      </c>
      <c r="G26" s="154">
        <f t="shared" si="0"/>
        <v>40184223</v>
      </c>
      <c r="H26" s="164">
        <v>32791635</v>
      </c>
      <c r="I26" s="154">
        <v>8117864</v>
      </c>
      <c r="J26" s="154">
        <f t="shared" si="1"/>
        <v>40909499</v>
      </c>
      <c r="K26" s="154">
        <f t="shared" si="2"/>
        <v>-558569</v>
      </c>
      <c r="L26" s="154">
        <f t="shared" si="3"/>
        <v>-166707</v>
      </c>
      <c r="M26" s="154">
        <f t="shared" si="8"/>
        <v>-725276</v>
      </c>
      <c r="N26" s="155">
        <f t="shared" si="9"/>
        <v>-1.7</v>
      </c>
      <c r="O26" s="155">
        <f t="shared" si="10"/>
        <v>-2.1</v>
      </c>
      <c r="P26" s="155">
        <f t="shared" si="11"/>
        <v>-1.8</v>
      </c>
      <c r="S26" s="16"/>
      <c r="U26" s="16"/>
      <c r="AO26" s="16"/>
      <c r="AQ26" s="16"/>
    </row>
    <row r="27" spans="1:43" ht="15" customHeight="1" x14ac:dyDescent="0.15">
      <c r="A27" s="272"/>
      <c r="B27" s="13"/>
      <c r="C27" s="2" t="s">
        <v>93</v>
      </c>
      <c r="D27" s="7"/>
      <c r="E27" s="164">
        <v>616602</v>
      </c>
      <c r="F27" s="154">
        <v>385517</v>
      </c>
      <c r="G27" s="154">
        <f t="shared" si="0"/>
        <v>1002119</v>
      </c>
      <c r="H27" s="164">
        <v>613727</v>
      </c>
      <c r="I27" s="154">
        <v>392589</v>
      </c>
      <c r="J27" s="154">
        <f t="shared" si="1"/>
        <v>1006316</v>
      </c>
      <c r="K27" s="154">
        <f t="shared" si="2"/>
        <v>2875</v>
      </c>
      <c r="L27" s="154">
        <f t="shared" si="3"/>
        <v>-7072</v>
      </c>
      <c r="M27" s="154">
        <f t="shared" si="8"/>
        <v>-4197</v>
      </c>
      <c r="N27" s="155">
        <f t="shared" si="9"/>
        <v>0.5</v>
      </c>
      <c r="O27" s="155">
        <f t="shared" si="10"/>
        <v>-1.8</v>
      </c>
      <c r="P27" s="155">
        <f t="shared" si="11"/>
        <v>-0.4</v>
      </c>
      <c r="S27" s="16"/>
      <c r="U27" s="16"/>
      <c r="AO27" s="16"/>
      <c r="AQ27" s="16"/>
    </row>
    <row r="28" spans="1:43" ht="15" customHeight="1" x14ac:dyDescent="0.15">
      <c r="A28" s="272"/>
      <c r="B28" s="13"/>
      <c r="C28" s="2" t="s">
        <v>85</v>
      </c>
      <c r="D28" s="7"/>
      <c r="E28" s="164">
        <v>211518</v>
      </c>
      <c r="F28" s="154">
        <v>80621</v>
      </c>
      <c r="G28" s="154">
        <f t="shared" si="0"/>
        <v>292139</v>
      </c>
      <c r="H28" s="164">
        <v>208052</v>
      </c>
      <c r="I28" s="154">
        <v>84412</v>
      </c>
      <c r="J28" s="154">
        <f t="shared" si="1"/>
        <v>292464</v>
      </c>
      <c r="K28" s="154">
        <f t="shared" si="2"/>
        <v>3466</v>
      </c>
      <c r="L28" s="154">
        <f t="shared" si="3"/>
        <v>-3791</v>
      </c>
      <c r="M28" s="154">
        <f t="shared" si="8"/>
        <v>-325</v>
      </c>
      <c r="N28" s="155">
        <f t="shared" si="9"/>
        <v>1.7</v>
      </c>
      <c r="O28" s="155">
        <f t="shared" si="10"/>
        <v>-4.5</v>
      </c>
      <c r="P28" s="155">
        <f t="shared" si="11"/>
        <v>-0.1</v>
      </c>
      <c r="S28" s="16"/>
      <c r="U28" s="16"/>
      <c r="AO28" s="16"/>
      <c r="AQ28" s="16"/>
    </row>
    <row r="29" spans="1:43" ht="15" customHeight="1" x14ac:dyDescent="0.15">
      <c r="A29" s="272"/>
      <c r="B29" s="13"/>
      <c r="C29" s="2" t="s">
        <v>86</v>
      </c>
      <c r="D29" s="7"/>
      <c r="E29" s="165">
        <v>0</v>
      </c>
      <c r="F29" s="165">
        <v>0</v>
      </c>
      <c r="G29" s="156">
        <f t="shared" si="0"/>
        <v>0</v>
      </c>
      <c r="H29" s="165">
        <v>0</v>
      </c>
      <c r="I29" s="165">
        <v>0</v>
      </c>
      <c r="J29" s="165">
        <v>0</v>
      </c>
      <c r="K29" s="165">
        <f t="shared" si="2"/>
        <v>0</v>
      </c>
      <c r="L29" s="165">
        <f t="shared" si="3"/>
        <v>0</v>
      </c>
      <c r="M29" s="165">
        <f t="shared" si="8"/>
        <v>0</v>
      </c>
      <c r="N29" s="167">
        <v>0</v>
      </c>
      <c r="O29" s="167">
        <v>0</v>
      </c>
      <c r="P29" s="167">
        <v>0</v>
      </c>
      <c r="S29" s="16"/>
      <c r="U29" s="16"/>
      <c r="AO29" s="16"/>
      <c r="AQ29" s="16"/>
    </row>
    <row r="30" spans="1:43" ht="15" customHeight="1" x14ac:dyDescent="0.15">
      <c r="A30" s="272"/>
      <c r="B30" s="13"/>
      <c r="C30" s="2" t="s">
        <v>88</v>
      </c>
      <c r="D30" s="7"/>
      <c r="E30" s="165">
        <v>0</v>
      </c>
      <c r="F30" s="165">
        <v>0</v>
      </c>
      <c r="G30" s="165">
        <v>0</v>
      </c>
      <c r="H30" s="165">
        <v>0</v>
      </c>
      <c r="I30" s="165">
        <v>0</v>
      </c>
      <c r="J30" s="165">
        <v>0</v>
      </c>
      <c r="K30" s="165">
        <f t="shared" si="2"/>
        <v>0</v>
      </c>
      <c r="L30" s="165">
        <f t="shared" si="3"/>
        <v>0</v>
      </c>
      <c r="M30" s="165">
        <f t="shared" si="8"/>
        <v>0</v>
      </c>
      <c r="N30" s="167">
        <v>0</v>
      </c>
      <c r="O30" s="167">
        <v>0</v>
      </c>
      <c r="P30" s="167">
        <v>0</v>
      </c>
      <c r="S30" s="16"/>
      <c r="U30" s="16"/>
      <c r="AO30" s="16"/>
      <c r="AQ30" s="16"/>
    </row>
    <row r="31" spans="1:43" ht="15" customHeight="1" x14ac:dyDescent="0.15">
      <c r="A31" s="272"/>
      <c r="B31" s="13"/>
      <c r="C31" s="71" t="s">
        <v>241</v>
      </c>
      <c r="D31" s="72"/>
      <c r="E31" s="165">
        <v>269692</v>
      </c>
      <c r="F31" s="165">
        <v>118831</v>
      </c>
      <c r="G31" s="165">
        <f t="shared" ref="G31" si="17">E31+F31</f>
        <v>388523</v>
      </c>
      <c r="H31" s="165">
        <v>382794</v>
      </c>
      <c r="I31" s="165">
        <v>159679</v>
      </c>
      <c r="J31" s="169">
        <f t="shared" ref="J31" si="18">H31+I31</f>
        <v>542473</v>
      </c>
      <c r="K31" s="165">
        <f>E31-H31</f>
        <v>-113102</v>
      </c>
      <c r="L31" s="165">
        <f>F31-I31</f>
        <v>-40848</v>
      </c>
      <c r="M31" s="165">
        <f>SUM(K31:L31)</f>
        <v>-153950</v>
      </c>
      <c r="N31" s="167">
        <f t="shared" si="9"/>
        <v>-29.5</v>
      </c>
      <c r="O31" s="170">
        <f t="shared" si="10"/>
        <v>-25.6</v>
      </c>
      <c r="P31" s="170">
        <f>ROUND(M31/J31*100,1)</f>
        <v>-28.4</v>
      </c>
      <c r="S31" s="16"/>
      <c r="U31" s="16"/>
      <c r="AO31" s="16"/>
      <c r="AQ31" s="16"/>
    </row>
    <row r="32" spans="1:43" ht="15" customHeight="1" x14ac:dyDescent="0.15">
      <c r="A32" s="272"/>
      <c r="B32" s="13"/>
      <c r="C32" s="2" t="s">
        <v>89</v>
      </c>
      <c r="D32" s="7"/>
      <c r="E32" s="164">
        <v>83440</v>
      </c>
      <c r="F32" s="154">
        <v>60319</v>
      </c>
      <c r="G32" s="154">
        <f t="shared" si="0"/>
        <v>143759</v>
      </c>
      <c r="H32" s="164">
        <v>88049</v>
      </c>
      <c r="I32" s="154">
        <v>38689</v>
      </c>
      <c r="J32" s="154">
        <f t="shared" si="1"/>
        <v>126738</v>
      </c>
      <c r="K32" s="154">
        <f t="shared" si="2"/>
        <v>-4609</v>
      </c>
      <c r="L32" s="154">
        <f t="shared" si="3"/>
        <v>21630</v>
      </c>
      <c r="M32" s="154">
        <f t="shared" si="8"/>
        <v>17021</v>
      </c>
      <c r="N32" s="155">
        <f>ROUND(K32/H32*100,1)</f>
        <v>-5.2</v>
      </c>
      <c r="O32" s="171">
        <f>ROUND(L32/I32*100,1)</f>
        <v>55.9</v>
      </c>
      <c r="P32" s="155">
        <f>ROUND(M32/J32*100,1)</f>
        <v>13.4</v>
      </c>
      <c r="S32" s="16"/>
      <c r="U32" s="16"/>
      <c r="AO32" s="16"/>
      <c r="AQ32" s="16"/>
    </row>
    <row r="33" spans="1:43" ht="15" customHeight="1" x14ac:dyDescent="0.15">
      <c r="A33" s="272"/>
      <c r="B33" s="13"/>
      <c r="C33" s="2" t="s">
        <v>221</v>
      </c>
      <c r="D33" s="7"/>
      <c r="E33" s="164">
        <v>1675727</v>
      </c>
      <c r="F33" s="154">
        <v>716322</v>
      </c>
      <c r="G33" s="154">
        <f t="shared" si="0"/>
        <v>2392049</v>
      </c>
      <c r="H33" s="164">
        <v>1766879</v>
      </c>
      <c r="I33" s="154">
        <v>742965</v>
      </c>
      <c r="J33" s="154">
        <f t="shared" si="1"/>
        <v>2509844</v>
      </c>
      <c r="K33" s="154">
        <f t="shared" si="2"/>
        <v>-91152</v>
      </c>
      <c r="L33" s="154">
        <f t="shared" si="3"/>
        <v>-26643</v>
      </c>
      <c r="M33" s="154">
        <f>SUM(K33:L33)</f>
        <v>-117795</v>
      </c>
      <c r="N33" s="155">
        <f>ROUND(K33/H33*100,1)</f>
        <v>-5.2</v>
      </c>
      <c r="O33" s="155">
        <f>ROUND(L33/I33*100,1)</f>
        <v>-3.6</v>
      </c>
      <c r="P33" s="155">
        <f>ROUND(M33/J33*100,1)</f>
        <v>-4.7</v>
      </c>
      <c r="S33" s="16"/>
      <c r="U33" s="16"/>
      <c r="AO33" s="16"/>
      <c r="AQ33" s="16"/>
    </row>
    <row r="34" spans="1:43" ht="15" customHeight="1" x14ac:dyDescent="0.15">
      <c r="A34" s="272"/>
      <c r="B34" s="13"/>
      <c r="C34" s="2" t="s">
        <v>90</v>
      </c>
      <c r="D34" s="7"/>
      <c r="E34" s="165">
        <v>0</v>
      </c>
      <c r="F34" s="165">
        <v>0</v>
      </c>
      <c r="G34" s="165">
        <v>0</v>
      </c>
      <c r="H34" s="165">
        <v>0</v>
      </c>
      <c r="I34" s="165">
        <v>0</v>
      </c>
      <c r="J34" s="165">
        <v>0</v>
      </c>
      <c r="K34" s="165">
        <f t="shared" si="2"/>
        <v>0</v>
      </c>
      <c r="L34" s="165">
        <f t="shared" si="3"/>
        <v>0</v>
      </c>
      <c r="M34" s="165">
        <f>SUM(K34:L34)</f>
        <v>0</v>
      </c>
      <c r="N34" s="167">
        <v>0</v>
      </c>
      <c r="O34" s="167">
        <v>0</v>
      </c>
      <c r="P34" s="167">
        <v>0</v>
      </c>
      <c r="S34" s="16"/>
      <c r="U34" s="16"/>
      <c r="AO34" s="16"/>
      <c r="AQ34" s="16"/>
    </row>
    <row r="35" spans="1:43" ht="15" customHeight="1" x14ac:dyDescent="0.15">
      <c r="A35" s="272"/>
      <c r="B35" s="13"/>
      <c r="C35" s="2" t="s">
        <v>91</v>
      </c>
      <c r="D35" s="7"/>
      <c r="E35" s="164">
        <v>4712094</v>
      </c>
      <c r="F35" s="154">
        <v>2014035</v>
      </c>
      <c r="G35" s="154">
        <f t="shared" si="0"/>
        <v>6726129</v>
      </c>
      <c r="H35" s="164">
        <v>4832689</v>
      </c>
      <c r="I35" s="154">
        <v>2032731</v>
      </c>
      <c r="J35" s="154">
        <f t="shared" si="1"/>
        <v>6865420</v>
      </c>
      <c r="K35" s="154">
        <f t="shared" si="2"/>
        <v>-120595</v>
      </c>
      <c r="L35" s="154">
        <f t="shared" si="3"/>
        <v>-18696</v>
      </c>
      <c r="M35" s="154">
        <f t="shared" si="8"/>
        <v>-139291</v>
      </c>
      <c r="N35" s="155">
        <f t="shared" ref="N35:P40" si="19">ROUND(K35/H35*100,1)</f>
        <v>-2.5</v>
      </c>
      <c r="O35" s="155">
        <f t="shared" si="19"/>
        <v>-0.9</v>
      </c>
      <c r="P35" s="155">
        <f t="shared" si="19"/>
        <v>-2</v>
      </c>
      <c r="S35" s="16"/>
      <c r="U35" s="16"/>
      <c r="AO35" s="16"/>
      <c r="AQ35" s="16"/>
    </row>
    <row r="36" spans="1:43" ht="15" customHeight="1" x14ac:dyDescent="0.15">
      <c r="A36" s="272"/>
      <c r="B36" s="13"/>
      <c r="C36" s="2" t="s">
        <v>92</v>
      </c>
      <c r="D36" s="7"/>
      <c r="E36" s="164">
        <v>6193</v>
      </c>
      <c r="F36" s="154">
        <v>6695</v>
      </c>
      <c r="G36" s="154">
        <f t="shared" si="0"/>
        <v>12888</v>
      </c>
      <c r="H36" s="164">
        <v>8716</v>
      </c>
      <c r="I36" s="154">
        <v>9426</v>
      </c>
      <c r="J36" s="154">
        <f t="shared" si="1"/>
        <v>18142</v>
      </c>
      <c r="K36" s="154">
        <f t="shared" si="2"/>
        <v>-2523</v>
      </c>
      <c r="L36" s="154">
        <f t="shared" si="3"/>
        <v>-2731</v>
      </c>
      <c r="M36" s="154">
        <f t="shared" si="8"/>
        <v>-5254</v>
      </c>
      <c r="N36" s="155">
        <f t="shared" si="19"/>
        <v>-28.9</v>
      </c>
      <c r="O36" s="155">
        <f t="shared" si="19"/>
        <v>-29</v>
      </c>
      <c r="P36" s="155">
        <f t="shared" si="19"/>
        <v>-29</v>
      </c>
      <c r="S36" s="16"/>
      <c r="U36" s="16"/>
      <c r="AO36" s="16"/>
      <c r="AQ36" s="16"/>
    </row>
    <row r="37" spans="1:43" ht="15" customHeight="1" x14ac:dyDescent="0.15">
      <c r="A37" s="272"/>
      <c r="B37" s="13"/>
      <c r="C37" s="71" t="s">
        <v>240</v>
      </c>
      <c r="D37" s="72"/>
      <c r="E37" s="164">
        <v>432510</v>
      </c>
      <c r="F37" s="154">
        <v>382513</v>
      </c>
      <c r="G37" s="154">
        <f>E37+F37</f>
        <v>815023</v>
      </c>
      <c r="H37" s="165">
        <v>434313</v>
      </c>
      <c r="I37" s="165">
        <v>380876</v>
      </c>
      <c r="J37" s="172">
        <f>H37+I37</f>
        <v>815189</v>
      </c>
      <c r="K37" s="172">
        <f>E37-H37</f>
        <v>-1803</v>
      </c>
      <c r="L37" s="172">
        <f>F37-I37</f>
        <v>1637</v>
      </c>
      <c r="M37" s="172">
        <f>SUM(K37:L37)</f>
        <v>-166</v>
      </c>
      <c r="N37" s="170">
        <v>0</v>
      </c>
      <c r="O37" s="170">
        <v>0</v>
      </c>
      <c r="P37" s="170">
        <v>0</v>
      </c>
      <c r="S37" s="16"/>
      <c r="U37" s="16"/>
      <c r="AO37" s="16"/>
      <c r="AQ37" s="16"/>
    </row>
    <row r="38" spans="1:43" ht="15" customHeight="1" x14ac:dyDescent="0.15">
      <c r="A38" s="272"/>
      <c r="B38" s="13"/>
      <c r="C38" s="2" t="s">
        <v>94</v>
      </c>
      <c r="D38" s="7"/>
      <c r="E38" s="164">
        <v>230654</v>
      </c>
      <c r="F38" s="154">
        <v>36772</v>
      </c>
      <c r="G38" s="154">
        <f t="shared" si="0"/>
        <v>267426</v>
      </c>
      <c r="H38" s="164">
        <v>243497</v>
      </c>
      <c r="I38" s="154">
        <v>39003</v>
      </c>
      <c r="J38" s="154">
        <f t="shared" si="1"/>
        <v>282500</v>
      </c>
      <c r="K38" s="154">
        <f t="shared" si="2"/>
        <v>-12843</v>
      </c>
      <c r="L38" s="154">
        <f t="shared" si="3"/>
        <v>-2231</v>
      </c>
      <c r="M38" s="154">
        <f t="shared" si="8"/>
        <v>-15074</v>
      </c>
      <c r="N38" s="155">
        <f t="shared" si="19"/>
        <v>-5.3</v>
      </c>
      <c r="O38" s="155">
        <f t="shared" si="19"/>
        <v>-5.7</v>
      </c>
      <c r="P38" s="155">
        <f t="shared" si="19"/>
        <v>-5.3</v>
      </c>
      <c r="S38" s="16"/>
      <c r="U38" s="16"/>
      <c r="AO38" s="16"/>
      <c r="AQ38" s="16"/>
    </row>
    <row r="39" spans="1:43" ht="15" customHeight="1" x14ac:dyDescent="0.15">
      <c r="A39" s="272"/>
      <c r="B39" s="13"/>
      <c r="C39" s="5" t="s">
        <v>70</v>
      </c>
      <c r="D39" s="8"/>
      <c r="E39" s="154">
        <f>SUM(E17:E38)</f>
        <v>59857414</v>
      </c>
      <c r="F39" s="154">
        <f>SUM(F17:F38)</f>
        <v>15595780</v>
      </c>
      <c r="G39" s="154">
        <f>E39+F39</f>
        <v>75453194</v>
      </c>
      <c r="H39" s="154">
        <f>SUM(H17:H38)</f>
        <v>60038989</v>
      </c>
      <c r="I39" s="154">
        <f>SUM(I17:I38)</f>
        <v>15581683</v>
      </c>
      <c r="J39" s="154">
        <f t="shared" si="1"/>
        <v>75620672</v>
      </c>
      <c r="K39" s="154">
        <f t="shared" si="2"/>
        <v>-181575</v>
      </c>
      <c r="L39" s="154">
        <f t="shared" si="3"/>
        <v>14097</v>
      </c>
      <c r="M39" s="154">
        <f>SUM(K39:L39)</f>
        <v>-167478</v>
      </c>
      <c r="N39" s="155">
        <f t="shared" si="19"/>
        <v>-0.3</v>
      </c>
      <c r="O39" s="155">
        <f t="shared" si="19"/>
        <v>0.1</v>
      </c>
      <c r="P39" s="155">
        <f t="shared" si="19"/>
        <v>-0.2</v>
      </c>
      <c r="S39" s="16"/>
      <c r="AO39" s="16"/>
    </row>
    <row r="40" spans="1:43" ht="15" customHeight="1" x14ac:dyDescent="0.15">
      <c r="A40" s="272"/>
      <c r="B40" s="13"/>
      <c r="C40" s="278" t="s">
        <v>232</v>
      </c>
      <c r="D40" s="279"/>
      <c r="E40" s="152">
        <v>893446</v>
      </c>
      <c r="F40" s="152">
        <v>613203</v>
      </c>
      <c r="G40" s="152">
        <f t="shared" si="0"/>
        <v>1506649</v>
      </c>
      <c r="H40" s="152">
        <v>1213880</v>
      </c>
      <c r="I40" s="152">
        <v>1257229</v>
      </c>
      <c r="J40" s="152">
        <f t="shared" si="1"/>
        <v>2471109</v>
      </c>
      <c r="K40" s="173">
        <f>E40-H40</f>
        <v>-320434</v>
      </c>
      <c r="L40" s="173">
        <f>F40-I40</f>
        <v>-644026</v>
      </c>
      <c r="M40" s="173">
        <f>SUM(K40:L40)</f>
        <v>-964460</v>
      </c>
      <c r="N40" s="153">
        <f t="shared" si="19"/>
        <v>-26.4</v>
      </c>
      <c r="O40" s="153">
        <f t="shared" si="19"/>
        <v>-51.2</v>
      </c>
      <c r="P40" s="153">
        <f t="shared" si="19"/>
        <v>-39</v>
      </c>
      <c r="S40" s="16"/>
      <c r="AO40" s="16"/>
    </row>
    <row r="41" spans="1:43" ht="15" customHeight="1" x14ac:dyDescent="0.15">
      <c r="A41" s="272"/>
      <c r="B41" s="14"/>
      <c r="C41" s="276" t="s">
        <v>87</v>
      </c>
      <c r="D41" s="277"/>
      <c r="E41" s="154">
        <v>1103033</v>
      </c>
      <c r="F41" s="154">
        <v>234392</v>
      </c>
      <c r="G41" s="154">
        <f t="shared" si="0"/>
        <v>1337425</v>
      </c>
      <c r="H41" s="154">
        <v>1139519</v>
      </c>
      <c r="I41" s="154">
        <v>255281</v>
      </c>
      <c r="J41" s="154">
        <f t="shared" si="1"/>
        <v>1394800</v>
      </c>
      <c r="K41" s="171">
        <f t="shared" si="2"/>
        <v>-36486</v>
      </c>
      <c r="L41" s="171">
        <f t="shared" si="3"/>
        <v>-20889</v>
      </c>
      <c r="M41" s="154">
        <f t="shared" ref="M41:M46" si="20">SUM(K41:L41)</f>
        <v>-57375</v>
      </c>
      <c r="N41" s="155">
        <f t="shared" ref="N41:P42" si="21">ROUND(K41/H41*100,1)</f>
        <v>-3.2</v>
      </c>
      <c r="O41" s="155">
        <f t="shared" si="21"/>
        <v>-8.1999999999999993</v>
      </c>
      <c r="P41" s="155">
        <f t="shared" si="21"/>
        <v>-4.0999999999999996</v>
      </c>
      <c r="S41" s="16"/>
      <c r="U41" s="16"/>
      <c r="AO41" s="16"/>
      <c r="AQ41" s="16"/>
    </row>
    <row r="42" spans="1:43" ht="15" customHeight="1" x14ac:dyDescent="0.15">
      <c r="A42" s="272"/>
      <c r="B42" s="14"/>
      <c r="C42" s="21"/>
      <c r="D42" s="8" t="s">
        <v>70</v>
      </c>
      <c r="E42" s="157">
        <f>SUM(E40:E41)</f>
        <v>1996479</v>
      </c>
      <c r="F42" s="157">
        <f>SUM(F40:F41)</f>
        <v>847595</v>
      </c>
      <c r="G42" s="154">
        <f t="shared" si="0"/>
        <v>2844074</v>
      </c>
      <c r="H42" s="157">
        <f>SUM(H40:H41)</f>
        <v>2353399</v>
      </c>
      <c r="I42" s="157">
        <f>SUM(I40:I41)</f>
        <v>1512510</v>
      </c>
      <c r="J42" s="154">
        <f t="shared" si="1"/>
        <v>3865909</v>
      </c>
      <c r="K42" s="157">
        <f t="shared" si="2"/>
        <v>-356920</v>
      </c>
      <c r="L42" s="157">
        <f t="shared" si="3"/>
        <v>-664915</v>
      </c>
      <c r="M42" s="157">
        <f t="shared" si="20"/>
        <v>-1021835</v>
      </c>
      <c r="N42" s="158">
        <f t="shared" si="21"/>
        <v>-15.2</v>
      </c>
      <c r="O42" s="158">
        <f t="shared" si="21"/>
        <v>-44</v>
      </c>
      <c r="P42" s="158">
        <f t="shared" si="21"/>
        <v>-26.4</v>
      </c>
      <c r="S42" s="16"/>
      <c r="AO42" s="16"/>
    </row>
    <row r="43" spans="1:43" ht="15" hidden="1" customHeight="1" x14ac:dyDescent="0.15">
      <c r="A43" s="272"/>
      <c r="B43" s="13"/>
      <c r="C43" s="22" t="s">
        <v>160</v>
      </c>
      <c r="D43" s="7"/>
      <c r="E43" s="174">
        <v>0</v>
      </c>
      <c r="F43" s="174">
        <v>0</v>
      </c>
      <c r="G43" s="174">
        <v>0</v>
      </c>
      <c r="H43" s="174">
        <v>0</v>
      </c>
      <c r="I43" s="174">
        <v>0</v>
      </c>
      <c r="J43" s="175">
        <v>0</v>
      </c>
      <c r="K43" s="174">
        <v>0</v>
      </c>
      <c r="L43" s="174">
        <v>0</v>
      </c>
      <c r="M43" s="174">
        <v>0</v>
      </c>
      <c r="N43" s="174">
        <v>0</v>
      </c>
      <c r="O43" s="174">
        <v>0</v>
      </c>
      <c r="P43" s="174">
        <v>0</v>
      </c>
      <c r="S43" s="16"/>
      <c r="AO43" s="16"/>
    </row>
    <row r="44" spans="1:43" ht="15" customHeight="1" x14ac:dyDescent="0.15">
      <c r="A44" s="272"/>
      <c r="B44" s="13"/>
      <c r="C44" s="1" t="s">
        <v>95</v>
      </c>
      <c r="D44" s="9"/>
      <c r="E44" s="176">
        <f>E12+E16+E39+E42</f>
        <v>199682006</v>
      </c>
      <c r="F44" s="176">
        <f>F12+F16+F39+F42</f>
        <v>58504209</v>
      </c>
      <c r="G44" s="176">
        <f t="shared" si="0"/>
        <v>258186215</v>
      </c>
      <c r="H44" s="176">
        <f>H12+H16+H39+H42</f>
        <v>205660407</v>
      </c>
      <c r="I44" s="176">
        <f>I12+I16+I39+I42</f>
        <v>57744063</v>
      </c>
      <c r="J44" s="152">
        <f t="shared" si="1"/>
        <v>263404470</v>
      </c>
      <c r="K44" s="176">
        <f t="shared" si="2"/>
        <v>-5978401</v>
      </c>
      <c r="L44" s="176">
        <f t="shared" si="3"/>
        <v>760146</v>
      </c>
      <c r="M44" s="176">
        <f t="shared" si="20"/>
        <v>-5218255</v>
      </c>
      <c r="N44" s="177">
        <f t="shared" ref="N44:N53" si="22">ROUND(K44/H44*100,1)</f>
        <v>-2.9</v>
      </c>
      <c r="O44" s="177">
        <f t="shared" ref="O44:O53" si="23">ROUND(L44/I44*100,1)</f>
        <v>1.3</v>
      </c>
      <c r="P44" s="177">
        <f t="shared" ref="P44:P53" si="24">ROUND(M44/J44*100,1)</f>
        <v>-2</v>
      </c>
      <c r="S44" s="16"/>
      <c r="U44" s="16"/>
      <c r="AO44" s="16"/>
      <c r="AQ44" s="16"/>
    </row>
    <row r="45" spans="1:43" ht="15" customHeight="1" x14ac:dyDescent="0.15">
      <c r="A45" s="272"/>
      <c r="B45" s="13"/>
      <c r="C45" s="1" t="s">
        <v>96</v>
      </c>
      <c r="D45" s="9"/>
      <c r="E45" s="176">
        <v>14048</v>
      </c>
      <c r="F45" s="176">
        <v>94197</v>
      </c>
      <c r="G45" s="176">
        <f t="shared" si="0"/>
        <v>108245</v>
      </c>
      <c r="H45" s="176">
        <v>34247</v>
      </c>
      <c r="I45" s="176">
        <v>83501</v>
      </c>
      <c r="J45" s="152">
        <f t="shared" si="1"/>
        <v>117748</v>
      </c>
      <c r="K45" s="176">
        <f t="shared" si="2"/>
        <v>-20199</v>
      </c>
      <c r="L45" s="176">
        <f t="shared" si="3"/>
        <v>10696</v>
      </c>
      <c r="M45" s="176">
        <f t="shared" si="20"/>
        <v>-9503</v>
      </c>
      <c r="N45" s="177">
        <f t="shared" si="22"/>
        <v>-59</v>
      </c>
      <c r="O45" s="177">
        <f t="shared" si="23"/>
        <v>12.8</v>
      </c>
      <c r="P45" s="177">
        <f t="shared" si="24"/>
        <v>-8.1</v>
      </c>
      <c r="S45" s="16"/>
      <c r="U45" s="16"/>
      <c r="AO45" s="16"/>
      <c r="AQ45" s="16"/>
    </row>
    <row r="46" spans="1:43" ht="15" customHeight="1" x14ac:dyDescent="0.15">
      <c r="A46" s="272"/>
      <c r="B46" s="13"/>
      <c r="C46" s="1" t="s">
        <v>114</v>
      </c>
      <c r="D46" s="9"/>
      <c r="E46" s="176">
        <f>E44-E45</f>
        <v>199667958</v>
      </c>
      <c r="F46" s="176">
        <f>F44-F45</f>
        <v>58410012</v>
      </c>
      <c r="G46" s="176">
        <f t="shared" si="0"/>
        <v>258077970</v>
      </c>
      <c r="H46" s="176">
        <f>H44-H45</f>
        <v>205626160</v>
      </c>
      <c r="I46" s="176">
        <f>I44-I45</f>
        <v>57660562</v>
      </c>
      <c r="J46" s="152">
        <f t="shared" si="1"/>
        <v>263286722</v>
      </c>
      <c r="K46" s="176">
        <f t="shared" si="2"/>
        <v>-5958202</v>
      </c>
      <c r="L46" s="176">
        <f t="shared" si="3"/>
        <v>749450</v>
      </c>
      <c r="M46" s="176">
        <f t="shared" si="20"/>
        <v>-5208752</v>
      </c>
      <c r="N46" s="177">
        <f t="shared" si="22"/>
        <v>-2.9</v>
      </c>
      <c r="O46" s="177">
        <f t="shared" si="23"/>
        <v>1.3</v>
      </c>
      <c r="P46" s="177">
        <f t="shared" si="24"/>
        <v>-2</v>
      </c>
      <c r="S46" s="16"/>
      <c r="AO46" s="16"/>
      <c r="AQ46" s="16"/>
    </row>
    <row r="47" spans="1:43" ht="15" customHeight="1" x14ac:dyDescent="0.15">
      <c r="A47" s="272"/>
      <c r="B47" s="13"/>
      <c r="C47" s="17" t="s">
        <v>97</v>
      </c>
      <c r="D47" s="4"/>
      <c r="E47" s="154">
        <v>12544</v>
      </c>
      <c r="F47" s="154">
        <v>30847</v>
      </c>
      <c r="G47" s="154">
        <f t="shared" si="0"/>
        <v>43391</v>
      </c>
      <c r="H47" s="154">
        <v>-11799</v>
      </c>
      <c r="I47" s="154">
        <v>-7177</v>
      </c>
      <c r="J47" s="152">
        <f t="shared" si="1"/>
        <v>-18976</v>
      </c>
      <c r="K47" s="154">
        <f t="shared" si="2"/>
        <v>24343</v>
      </c>
      <c r="L47" s="154">
        <f t="shared" si="3"/>
        <v>38024</v>
      </c>
      <c r="M47" s="154">
        <f t="shared" ref="M47:M53" si="25">SUM(K47:L47)</f>
        <v>62367</v>
      </c>
      <c r="N47" s="155">
        <f t="shared" si="22"/>
        <v>-206.3</v>
      </c>
      <c r="O47" s="155">
        <f t="shared" si="23"/>
        <v>-529.79999999999995</v>
      </c>
      <c r="P47" s="153">
        <f t="shared" si="24"/>
        <v>-328.7</v>
      </c>
      <c r="S47" s="16"/>
      <c r="U47" s="16"/>
      <c r="AO47" s="16"/>
      <c r="AQ47" s="16"/>
    </row>
    <row r="48" spans="1:43" ht="15" customHeight="1" x14ac:dyDescent="0.15">
      <c r="A48" s="272"/>
      <c r="B48" s="13"/>
      <c r="C48" s="2" t="s">
        <v>129</v>
      </c>
      <c r="D48" s="7"/>
      <c r="E48" s="154">
        <f>E46+E47</f>
        <v>199680502</v>
      </c>
      <c r="F48" s="154">
        <f>F46+F47</f>
        <v>58440859</v>
      </c>
      <c r="G48" s="154">
        <f t="shared" si="0"/>
        <v>258121361</v>
      </c>
      <c r="H48" s="154">
        <f>H46+H47</f>
        <v>205614361</v>
      </c>
      <c r="I48" s="154">
        <f>I46+I47</f>
        <v>57653385</v>
      </c>
      <c r="J48" s="154">
        <f t="shared" si="1"/>
        <v>263267746</v>
      </c>
      <c r="K48" s="154">
        <f t="shared" si="2"/>
        <v>-5933859</v>
      </c>
      <c r="L48" s="154">
        <f t="shared" si="3"/>
        <v>787474</v>
      </c>
      <c r="M48" s="154">
        <f t="shared" si="25"/>
        <v>-5146385</v>
      </c>
      <c r="N48" s="155">
        <f t="shared" si="22"/>
        <v>-2.9</v>
      </c>
      <c r="O48" s="155">
        <f t="shared" si="23"/>
        <v>1.4</v>
      </c>
      <c r="P48" s="155">
        <f t="shared" si="24"/>
        <v>-2</v>
      </c>
      <c r="S48" s="16"/>
      <c r="AO48" s="16"/>
      <c r="AQ48" s="16"/>
    </row>
    <row r="49" spans="1:43" ht="15" customHeight="1" x14ac:dyDescent="0.15">
      <c r="A49" s="272"/>
      <c r="B49" s="13"/>
      <c r="C49" s="2" t="s">
        <v>98</v>
      </c>
      <c r="D49" s="7"/>
      <c r="E49" s="154">
        <v>304049988</v>
      </c>
      <c r="F49" s="154">
        <v>142473254</v>
      </c>
      <c r="G49" s="154">
        <f t="shared" si="0"/>
        <v>446523242</v>
      </c>
      <c r="H49" s="154">
        <v>296017471</v>
      </c>
      <c r="I49" s="154">
        <v>132960901</v>
      </c>
      <c r="J49" s="154">
        <f t="shared" si="1"/>
        <v>428978372</v>
      </c>
      <c r="K49" s="154">
        <f t="shared" si="2"/>
        <v>8032517</v>
      </c>
      <c r="L49" s="154">
        <f t="shared" si="3"/>
        <v>9512353</v>
      </c>
      <c r="M49" s="154">
        <f t="shared" si="25"/>
        <v>17544870</v>
      </c>
      <c r="N49" s="155">
        <f t="shared" si="22"/>
        <v>2.7</v>
      </c>
      <c r="O49" s="155">
        <f t="shared" si="23"/>
        <v>7.2</v>
      </c>
      <c r="P49" s="155">
        <f t="shared" si="24"/>
        <v>4.0999999999999996</v>
      </c>
      <c r="S49" s="16"/>
      <c r="U49" s="16"/>
      <c r="AO49" s="16"/>
      <c r="AQ49" s="16"/>
    </row>
    <row r="50" spans="1:43" ht="15" customHeight="1" x14ac:dyDescent="0.15">
      <c r="A50" s="272"/>
      <c r="B50" s="13"/>
      <c r="C50" s="2" t="s">
        <v>99</v>
      </c>
      <c r="D50" s="7"/>
      <c r="E50" s="154">
        <v>-48936</v>
      </c>
      <c r="F50" s="154">
        <v>86846</v>
      </c>
      <c r="G50" s="154">
        <f t="shared" si="0"/>
        <v>37910</v>
      </c>
      <c r="H50" s="154">
        <v>26798</v>
      </c>
      <c r="I50" s="154">
        <v>-63335</v>
      </c>
      <c r="J50" s="154">
        <f t="shared" si="1"/>
        <v>-36537</v>
      </c>
      <c r="K50" s="154">
        <f t="shared" si="2"/>
        <v>-75734</v>
      </c>
      <c r="L50" s="154">
        <f t="shared" si="3"/>
        <v>150181</v>
      </c>
      <c r="M50" s="154">
        <f t="shared" si="25"/>
        <v>74447</v>
      </c>
      <c r="N50" s="155">
        <f t="shared" si="22"/>
        <v>-282.60000000000002</v>
      </c>
      <c r="O50" s="155">
        <f t="shared" si="23"/>
        <v>-237.1</v>
      </c>
      <c r="P50" s="155">
        <f t="shared" si="24"/>
        <v>-203.8</v>
      </c>
      <c r="S50" s="16"/>
      <c r="U50" s="16"/>
      <c r="AO50" s="16"/>
      <c r="AQ50" s="16"/>
    </row>
    <row r="51" spans="1:43" ht="15" customHeight="1" x14ac:dyDescent="0.15">
      <c r="A51" s="272"/>
      <c r="B51" s="13"/>
      <c r="C51" s="5" t="s">
        <v>130</v>
      </c>
      <c r="D51" s="8"/>
      <c r="E51" s="154">
        <f>E49+E50</f>
        <v>304001052</v>
      </c>
      <c r="F51" s="154">
        <f>F49+F50</f>
        <v>142560100</v>
      </c>
      <c r="G51" s="154">
        <f t="shared" si="0"/>
        <v>446561152</v>
      </c>
      <c r="H51" s="154">
        <v>296044269</v>
      </c>
      <c r="I51" s="154">
        <v>132897566</v>
      </c>
      <c r="J51" s="154">
        <f t="shared" si="1"/>
        <v>428941835</v>
      </c>
      <c r="K51" s="154">
        <f t="shared" si="2"/>
        <v>7956783</v>
      </c>
      <c r="L51" s="154">
        <f t="shared" si="3"/>
        <v>9662534</v>
      </c>
      <c r="M51" s="154">
        <f t="shared" si="25"/>
        <v>17619317</v>
      </c>
      <c r="N51" s="155">
        <f t="shared" si="22"/>
        <v>2.7</v>
      </c>
      <c r="O51" s="155">
        <f t="shared" si="23"/>
        <v>7.3</v>
      </c>
      <c r="P51" s="155">
        <f t="shared" si="24"/>
        <v>4.0999999999999996</v>
      </c>
      <c r="S51" s="16"/>
      <c r="AO51" s="16"/>
      <c r="AQ51" s="16"/>
    </row>
    <row r="52" spans="1:43" ht="15" customHeight="1" x14ac:dyDescent="0.15">
      <c r="C52" s="10" t="s">
        <v>116</v>
      </c>
      <c r="D52" s="4"/>
      <c r="E52" s="152">
        <f>E49-E46</f>
        <v>104382030</v>
      </c>
      <c r="F52" s="152">
        <f>F49-F46</f>
        <v>84063242</v>
      </c>
      <c r="G52" s="152">
        <f t="shared" si="0"/>
        <v>188445272</v>
      </c>
      <c r="H52" s="152">
        <f>H49-H46</f>
        <v>90391311</v>
      </c>
      <c r="I52" s="152">
        <f>I49-I46</f>
        <v>75300339</v>
      </c>
      <c r="J52" s="152">
        <f t="shared" si="1"/>
        <v>165691650</v>
      </c>
      <c r="K52" s="152">
        <f t="shared" si="2"/>
        <v>13990719</v>
      </c>
      <c r="L52" s="152">
        <f t="shared" si="3"/>
        <v>8762903</v>
      </c>
      <c r="M52" s="152">
        <f t="shared" si="25"/>
        <v>22753622</v>
      </c>
      <c r="N52" s="153">
        <f t="shared" si="22"/>
        <v>15.5</v>
      </c>
      <c r="O52" s="153">
        <f t="shared" si="23"/>
        <v>11.6</v>
      </c>
      <c r="P52" s="153">
        <f t="shared" si="24"/>
        <v>13.7</v>
      </c>
      <c r="S52" s="16"/>
      <c r="AO52" s="16"/>
    </row>
    <row r="53" spans="1:43" ht="15" customHeight="1" x14ac:dyDescent="0.15">
      <c r="C53" s="11" t="s">
        <v>117</v>
      </c>
      <c r="D53" s="8"/>
      <c r="E53" s="157">
        <f>E51-E48</f>
        <v>104320550</v>
      </c>
      <c r="F53" s="157">
        <f>F51-F48</f>
        <v>84119241</v>
      </c>
      <c r="G53" s="157">
        <f>E53+F53</f>
        <v>188439791</v>
      </c>
      <c r="H53" s="157">
        <f>H51-H48</f>
        <v>90429908</v>
      </c>
      <c r="I53" s="157">
        <f>I51-I48</f>
        <v>75244181</v>
      </c>
      <c r="J53" s="157">
        <f t="shared" si="1"/>
        <v>165674089</v>
      </c>
      <c r="K53" s="157">
        <f t="shared" si="2"/>
        <v>13890642</v>
      </c>
      <c r="L53" s="157">
        <f t="shared" si="3"/>
        <v>8875060</v>
      </c>
      <c r="M53" s="157">
        <f t="shared" si="25"/>
        <v>22765702</v>
      </c>
      <c r="N53" s="158">
        <f t="shared" si="22"/>
        <v>15.4</v>
      </c>
      <c r="O53" s="158">
        <f t="shared" si="23"/>
        <v>11.8</v>
      </c>
      <c r="P53" s="158">
        <f t="shared" si="24"/>
        <v>13.7</v>
      </c>
      <c r="S53" s="16"/>
      <c r="AO53" s="16"/>
    </row>
    <row r="54" spans="1:43" ht="15" customHeight="1" x14ac:dyDescent="0.15">
      <c r="C54" s="178" t="s">
        <v>266</v>
      </c>
    </row>
    <row r="55" spans="1:43" ht="15" customHeight="1" x14ac:dyDescent="0.15">
      <c r="C55" s="178" t="s">
        <v>267</v>
      </c>
    </row>
  </sheetData>
  <mergeCells count="18">
    <mergeCell ref="AR2:AR3"/>
    <mergeCell ref="AO3:AO4"/>
    <mergeCell ref="AP3:AP4"/>
    <mergeCell ref="AQ3:AQ4"/>
    <mergeCell ref="G1:G2"/>
    <mergeCell ref="V2:V3"/>
    <mergeCell ref="S3:S4"/>
    <mergeCell ref="T3:T4"/>
    <mergeCell ref="U3:U4"/>
    <mergeCell ref="K3:M3"/>
    <mergeCell ref="N3:P3"/>
    <mergeCell ref="E3:G3"/>
    <mergeCell ref="H3:J3"/>
    <mergeCell ref="A3:A51"/>
    <mergeCell ref="C5:C12"/>
    <mergeCell ref="C13:C16"/>
    <mergeCell ref="C41:D41"/>
    <mergeCell ref="C40:D40"/>
  </mergeCells>
  <phoneticPr fontId="2"/>
  <pageMargins left="0.15748031496062992" right="0.15748031496062992" top="0.78740157480314965" bottom="0.27559055118110237" header="0.19685039370078741" footer="0.19685039370078741"/>
  <pageSetup paperSize="9" scale="67" firstPageNumber="23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第２４表</vt:lpstr>
      <vt:lpstr>第２５表</vt:lpstr>
      <vt:lpstr>第２６表</vt:lpstr>
      <vt:lpstr>第２４表!Print_Area</vt:lpstr>
      <vt:lpstr>第２５表!Print_Area</vt:lpstr>
      <vt:lpstr>第２６表!Print_Area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</dc:creator>
  <cp:lastModifiedBy> </cp:lastModifiedBy>
  <cp:lastPrinted>2023-03-14T04:51:54Z</cp:lastPrinted>
  <dcterms:created xsi:type="dcterms:W3CDTF">2001-12-04T01:59:17Z</dcterms:created>
  <dcterms:modified xsi:type="dcterms:W3CDTF">2023-03-29T07:23:38Z</dcterms:modified>
</cp:coreProperties>
</file>