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showInkAnnotation="0"/>
  <bookViews>
    <workbookView xWindow="-120" yWindow="-120" windowWidth="20736" windowHeight="11160" tabRatio="725"/>
  </bookViews>
  <sheets>
    <sheet name="注意事項等" sheetId="14" r:id="rId1"/>
    <sheet name="１申請者概要" sheetId="1" r:id="rId2"/>
    <sheet name="２建物の概要３事業実施に関する事項" sheetId="2" r:id="rId3"/>
    <sheet name="4補助事業に関する配分額" sheetId="3" r:id="rId4"/>
    <sheet name="5導入効果" sheetId="4" r:id="rId5"/>
    <sheet name="5導入効果 (2)" sheetId="40" r:id="rId6"/>
    <sheet name="6事業概要" sheetId="25" r:id="rId7"/>
    <sheet name="7システム概要提案" sheetId="6" r:id="rId8"/>
    <sheet name="8申請者の詳細" sheetId="7" r:id="rId9"/>
    <sheet name="9エネルギー利用管理計画" sheetId="31" r:id="rId10"/>
    <sheet name="10事業実施工程" sheetId="15" r:id="rId11"/>
    <sheet name="11資金調達計画" sheetId="9" r:id="rId12"/>
    <sheet name="12補助事業実施体制" sheetId="17" r:id="rId13"/>
    <sheet name="別添1" sheetId="23" r:id="rId14"/>
    <sheet name="別添2" sheetId="18" r:id="rId15"/>
    <sheet name="別添３" sheetId="19" r:id="rId16"/>
    <sheet name="別添４" sheetId="22" r:id="rId17"/>
    <sheet name="別添５（全体）" sheetId="32" r:id="rId18"/>
    <sheet name="別添１(記入例)" sheetId="37" r:id="rId19"/>
    <sheet name="別添２(記入例)" sheetId="38" r:id="rId20"/>
    <sheet name="別添４(記入例)" sheetId="39" r:id="rId21"/>
    <sheet name="別添５(内訳書記入例)" sheetId="36" r:id="rId22"/>
  </sheets>
  <definedNames>
    <definedName name="OLE_LINK1" localSheetId="4">'5導入効果'!$I$41</definedName>
    <definedName name="_xlnm.Print_Area" localSheetId="10">'10事業実施工程'!$A$1:$K$36</definedName>
    <definedName name="_xlnm.Print_Area" localSheetId="11">'11資金調達計画'!$A$1:$G$20</definedName>
    <definedName name="_xlnm.Print_Area" localSheetId="12">'12補助事業実施体制'!$A$1:$G$31</definedName>
    <definedName name="_xlnm.Print_Area" localSheetId="1">'１申請者概要'!$A$1:$E$20</definedName>
    <definedName name="_xlnm.Print_Area" localSheetId="2">'２建物の概要３事業実施に関する事項'!$A$1:$G$26</definedName>
    <definedName name="_xlnm.Print_Area" localSheetId="3">'4補助事業に関する配分額'!$A$1:$H$32</definedName>
    <definedName name="_xlnm.Print_Area" localSheetId="4">'5導入効果'!$A$1:$F$61</definedName>
    <definedName name="_xlnm.Print_Area" localSheetId="5">'5導入効果 (2)'!$A$1:$H$29</definedName>
    <definedName name="_xlnm.Print_Area" localSheetId="6">'6事業概要'!$A$1:$I$39</definedName>
    <definedName name="_xlnm.Print_Area" localSheetId="7">'7システム概要提案'!$A$1:$D$34</definedName>
    <definedName name="_xlnm.Print_Area" localSheetId="8">'8申請者の詳細'!$A$1:$D$31</definedName>
    <definedName name="_xlnm.Print_Area" localSheetId="9">'9エネルギー利用管理計画'!$A$1:$L$51</definedName>
    <definedName name="_xlnm.Print_Area" localSheetId="0">注意事項等!$A$1:$I$22</definedName>
    <definedName name="_xlnm.Print_Area" localSheetId="13">別添1!$A$1:$I$36</definedName>
    <definedName name="_xlnm.Print_Area" localSheetId="18">'別添１(記入例)'!$A$1:$I$36</definedName>
    <definedName name="_xlnm.Print_Area" localSheetId="14">別添2!$A$1:$I$33</definedName>
    <definedName name="_xlnm.Print_Area" localSheetId="19">'別添２(記入例)'!$A$1:$I$33</definedName>
    <definedName name="_xlnm.Print_Area" localSheetId="15">別添３!$A$1:$I$30</definedName>
    <definedName name="_xlnm.Print_Area" localSheetId="16">別添４!$A$1:$R$37</definedName>
    <definedName name="_xlnm.Print_Area" localSheetId="20">'別添４(記入例)'!$A$1:$R$37</definedName>
    <definedName name="_xlnm.Print_Area" localSheetId="17">'別添５（全体）'!$A$1:$M$634</definedName>
    <definedName name="_xlnm.Print_Area" localSheetId="21">'別添５(内訳書記入例)'!$A$1:$Q$626</definedName>
    <definedName name="ホテル等">'２建物の概要３事業実施に関する事項'!$N$6:$N$7</definedName>
    <definedName name="飲食店等">'２建物の概要３事業実施に関する事項'!$R$6:$R$8</definedName>
    <definedName name="学校等">'２建物の概要３事業実施に関する事項'!$Q$6:$Q$13</definedName>
    <definedName name="事務所等">'２建物の概要３事業実施に関する事項'!$M$6:$M$7</definedName>
    <definedName name="集会所等">'２建物の概要３事業実施に関する事項'!$S$6:$S$8</definedName>
    <definedName name="百貨店等">'２建物の概要３事業実施に関する事項'!$P$6:$P$7</definedName>
    <definedName name="病院等">'２建物の概要３事業実施に関する事項'!$O$6:$O$8</definedName>
    <definedName name="未評価技術">#REF!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9" i="36" l="1"/>
  <c r="M79" i="36"/>
  <c r="N79" i="36"/>
  <c r="P79" i="36"/>
  <c r="R79" i="36"/>
  <c r="J80" i="36"/>
  <c r="M80" i="36"/>
  <c r="N80" i="36"/>
  <c r="P80" i="36" s="1"/>
  <c r="J81" i="36"/>
  <c r="M81" i="36"/>
  <c r="N81" i="36"/>
  <c r="P81" i="36"/>
  <c r="R81" i="36"/>
  <c r="R80" i="36" l="1"/>
  <c r="C29" i="4"/>
  <c r="C20" i="3"/>
  <c r="L9" i="4" l="1"/>
  <c r="A2" i="1" l="1"/>
  <c r="C43" i="4" l="1"/>
  <c r="A2" i="36"/>
  <c r="A2" i="39"/>
  <c r="A2" i="38"/>
  <c r="A2" i="37"/>
  <c r="A2" i="32"/>
  <c r="A2" i="22"/>
  <c r="A2" i="19"/>
  <c r="A2" i="18"/>
  <c r="A2" i="23"/>
  <c r="A2" i="17"/>
  <c r="A2" i="9"/>
  <c r="A2" i="15"/>
  <c r="A2" i="31"/>
  <c r="A2" i="7"/>
  <c r="A2" i="6"/>
  <c r="A2" i="25"/>
  <c r="A2" i="40"/>
  <c r="A2" i="4"/>
  <c r="A2" i="3"/>
  <c r="A2" i="2"/>
  <c r="C21" i="3" l="1"/>
  <c r="B13" i="40" l="1"/>
  <c r="B15" i="40" s="1"/>
  <c r="B15" i="3"/>
  <c r="P179" i="36"/>
  <c r="P180" i="36"/>
  <c r="M180" i="36"/>
  <c r="M179" i="36"/>
  <c r="J179" i="36"/>
  <c r="J180" i="36"/>
  <c r="J181" i="36"/>
  <c r="P209" i="36"/>
  <c r="M209" i="36"/>
  <c r="J209" i="36"/>
  <c r="P208" i="36"/>
  <c r="M208" i="36"/>
  <c r="J208" i="36"/>
  <c r="P142" i="36"/>
  <c r="E19" i="40" l="1"/>
  <c r="C21" i="40"/>
  <c r="C20" i="40"/>
  <c r="C19" i="40"/>
  <c r="C13" i="40"/>
  <c r="C15" i="40" s="1"/>
  <c r="D13" i="40" l="1"/>
  <c r="D15" i="40" s="1"/>
  <c r="E20" i="40"/>
  <c r="E21" i="40"/>
  <c r="H1" i="40" l="1"/>
  <c r="P625" i="36" l="1"/>
  <c r="M40" i="36" s="1"/>
  <c r="M625" i="36"/>
  <c r="J625" i="36"/>
  <c r="P624" i="36"/>
  <c r="M23" i="36" s="1"/>
  <c r="M624" i="36"/>
  <c r="J624" i="36"/>
  <c r="N623" i="36"/>
  <c r="P623" i="36" s="1"/>
  <c r="M623" i="36"/>
  <c r="J623" i="36"/>
  <c r="N622" i="36"/>
  <c r="P622" i="36" s="1"/>
  <c r="M622" i="36"/>
  <c r="J622" i="36"/>
  <c r="N621" i="36"/>
  <c r="P621" i="36" s="1"/>
  <c r="M621" i="36"/>
  <c r="J621" i="36"/>
  <c r="N620" i="36"/>
  <c r="P620" i="36" s="1"/>
  <c r="M620" i="36"/>
  <c r="J620" i="36"/>
  <c r="N619" i="36"/>
  <c r="P619" i="36" s="1"/>
  <c r="M619" i="36"/>
  <c r="J619" i="36"/>
  <c r="N618" i="36"/>
  <c r="P618" i="36" s="1"/>
  <c r="M618" i="36"/>
  <c r="J618" i="36"/>
  <c r="N617" i="36"/>
  <c r="P617" i="36" s="1"/>
  <c r="M617" i="36"/>
  <c r="J617" i="36"/>
  <c r="N616" i="36"/>
  <c r="P616" i="36" s="1"/>
  <c r="M616" i="36"/>
  <c r="J616" i="36"/>
  <c r="N615" i="36"/>
  <c r="P615" i="36" s="1"/>
  <c r="M615" i="36"/>
  <c r="J615" i="36"/>
  <c r="N614" i="36"/>
  <c r="P614" i="36" s="1"/>
  <c r="M614" i="36"/>
  <c r="J614" i="36"/>
  <c r="N613" i="36"/>
  <c r="P613" i="36" s="1"/>
  <c r="M613" i="36"/>
  <c r="J613" i="36"/>
  <c r="N612" i="36"/>
  <c r="P612" i="36" s="1"/>
  <c r="M612" i="36"/>
  <c r="J612" i="36"/>
  <c r="N611" i="36"/>
  <c r="P611" i="36" s="1"/>
  <c r="M611" i="36"/>
  <c r="J611" i="36"/>
  <c r="N610" i="36"/>
  <c r="P610" i="36" s="1"/>
  <c r="M610" i="36"/>
  <c r="J610" i="36"/>
  <c r="N609" i="36"/>
  <c r="P609" i="36" s="1"/>
  <c r="M609" i="36"/>
  <c r="J609" i="36"/>
  <c r="N608" i="36"/>
  <c r="P608" i="36" s="1"/>
  <c r="M608" i="36"/>
  <c r="J608" i="36"/>
  <c r="N607" i="36"/>
  <c r="P607" i="36" s="1"/>
  <c r="M607" i="36"/>
  <c r="J607" i="36"/>
  <c r="N606" i="36"/>
  <c r="P606" i="36" s="1"/>
  <c r="M606" i="36"/>
  <c r="J606" i="36"/>
  <c r="N605" i="36"/>
  <c r="P605" i="36" s="1"/>
  <c r="M605" i="36"/>
  <c r="J605" i="36"/>
  <c r="N604" i="36"/>
  <c r="P604" i="36" s="1"/>
  <c r="M604" i="36"/>
  <c r="J604" i="36"/>
  <c r="N603" i="36"/>
  <c r="P603" i="36" s="1"/>
  <c r="M603" i="36"/>
  <c r="J603" i="36"/>
  <c r="N602" i="36"/>
  <c r="P602" i="36" s="1"/>
  <c r="M602" i="36"/>
  <c r="J602" i="36"/>
  <c r="N601" i="36"/>
  <c r="P601" i="36" s="1"/>
  <c r="M601" i="36"/>
  <c r="J601" i="36"/>
  <c r="N600" i="36"/>
  <c r="P600" i="36" s="1"/>
  <c r="M600" i="36"/>
  <c r="J600" i="36"/>
  <c r="N599" i="36"/>
  <c r="P599" i="36" s="1"/>
  <c r="M599" i="36"/>
  <c r="J599" i="36"/>
  <c r="N598" i="36"/>
  <c r="P598" i="36" s="1"/>
  <c r="M598" i="36"/>
  <c r="J598" i="36"/>
  <c r="N597" i="36"/>
  <c r="P597" i="36" s="1"/>
  <c r="M597" i="36"/>
  <c r="J597" i="36"/>
  <c r="N596" i="36"/>
  <c r="P596" i="36" s="1"/>
  <c r="M596" i="36"/>
  <c r="J596" i="36"/>
  <c r="N595" i="36"/>
  <c r="P595" i="36" s="1"/>
  <c r="M595" i="36"/>
  <c r="J595" i="36"/>
  <c r="N594" i="36"/>
  <c r="P594" i="36" s="1"/>
  <c r="M594" i="36"/>
  <c r="J594" i="36"/>
  <c r="N593" i="36"/>
  <c r="P593" i="36" s="1"/>
  <c r="M593" i="36"/>
  <c r="J593" i="36"/>
  <c r="N592" i="36"/>
  <c r="P592" i="36" s="1"/>
  <c r="M592" i="36"/>
  <c r="J592" i="36"/>
  <c r="N591" i="36"/>
  <c r="P591" i="36" s="1"/>
  <c r="M591" i="36"/>
  <c r="J591" i="36"/>
  <c r="N590" i="36"/>
  <c r="P590" i="36" s="1"/>
  <c r="M590" i="36"/>
  <c r="J590" i="36"/>
  <c r="N589" i="36"/>
  <c r="P589" i="36" s="1"/>
  <c r="M589" i="36"/>
  <c r="J589" i="36"/>
  <c r="N588" i="36"/>
  <c r="P588" i="36" s="1"/>
  <c r="M588" i="36"/>
  <c r="J588" i="36"/>
  <c r="N587" i="36"/>
  <c r="P587" i="36" s="1"/>
  <c r="M587" i="36"/>
  <c r="J587" i="36"/>
  <c r="N586" i="36"/>
  <c r="P586" i="36" s="1"/>
  <c r="M586" i="36"/>
  <c r="J586" i="36"/>
  <c r="N585" i="36"/>
  <c r="P585" i="36" s="1"/>
  <c r="M585" i="36"/>
  <c r="J585" i="36"/>
  <c r="N584" i="36"/>
  <c r="P584" i="36" s="1"/>
  <c r="M584" i="36"/>
  <c r="J584" i="36"/>
  <c r="N583" i="36"/>
  <c r="P583" i="36" s="1"/>
  <c r="M583" i="36"/>
  <c r="J583" i="36"/>
  <c r="N582" i="36"/>
  <c r="P582" i="36" s="1"/>
  <c r="M582" i="36"/>
  <c r="J582" i="36"/>
  <c r="N581" i="36"/>
  <c r="P581" i="36" s="1"/>
  <c r="M581" i="36"/>
  <c r="J581" i="36"/>
  <c r="N580" i="36"/>
  <c r="P580" i="36" s="1"/>
  <c r="M580" i="36"/>
  <c r="J580" i="36"/>
  <c r="N579" i="36"/>
  <c r="P579" i="36" s="1"/>
  <c r="M579" i="36"/>
  <c r="J579" i="36"/>
  <c r="N578" i="36"/>
  <c r="P578" i="36" s="1"/>
  <c r="M578" i="36"/>
  <c r="J578" i="36"/>
  <c r="N577" i="36"/>
  <c r="P577" i="36" s="1"/>
  <c r="M577" i="36"/>
  <c r="J577" i="36"/>
  <c r="N576" i="36"/>
  <c r="P576" i="36" s="1"/>
  <c r="M576" i="36"/>
  <c r="J576" i="36"/>
  <c r="N575" i="36"/>
  <c r="P575" i="36" s="1"/>
  <c r="M575" i="36"/>
  <c r="J575" i="36"/>
  <c r="N574" i="36"/>
  <c r="P574" i="36" s="1"/>
  <c r="M574" i="36"/>
  <c r="J574" i="36"/>
  <c r="P571" i="36"/>
  <c r="M571" i="36"/>
  <c r="J571" i="36"/>
  <c r="P570" i="36"/>
  <c r="M22" i="36" s="1"/>
  <c r="M570" i="36"/>
  <c r="J570" i="36"/>
  <c r="N569" i="36"/>
  <c r="P569" i="36" s="1"/>
  <c r="M569" i="36"/>
  <c r="J569" i="36"/>
  <c r="N568" i="36"/>
  <c r="P568" i="36" s="1"/>
  <c r="M568" i="36"/>
  <c r="J568" i="36"/>
  <c r="N567" i="36"/>
  <c r="P567" i="36" s="1"/>
  <c r="M567" i="36"/>
  <c r="J567" i="36"/>
  <c r="N566" i="36"/>
  <c r="P566" i="36" s="1"/>
  <c r="M566" i="36"/>
  <c r="J566" i="36"/>
  <c r="N565" i="36"/>
  <c r="P565" i="36" s="1"/>
  <c r="M565" i="36"/>
  <c r="J565" i="36"/>
  <c r="N564" i="36"/>
  <c r="P564" i="36" s="1"/>
  <c r="M564" i="36"/>
  <c r="J564" i="36"/>
  <c r="N563" i="36"/>
  <c r="P563" i="36" s="1"/>
  <c r="M563" i="36"/>
  <c r="J563" i="36"/>
  <c r="N562" i="36"/>
  <c r="P562" i="36" s="1"/>
  <c r="M562" i="36"/>
  <c r="J562" i="36"/>
  <c r="N561" i="36"/>
  <c r="P561" i="36" s="1"/>
  <c r="M561" i="36"/>
  <c r="J561" i="36"/>
  <c r="N560" i="36"/>
  <c r="P560" i="36" s="1"/>
  <c r="M560" i="36"/>
  <c r="J560" i="36"/>
  <c r="N559" i="36"/>
  <c r="P559" i="36" s="1"/>
  <c r="M559" i="36"/>
  <c r="J559" i="36"/>
  <c r="N558" i="36"/>
  <c r="P558" i="36" s="1"/>
  <c r="M558" i="36"/>
  <c r="J558" i="36"/>
  <c r="N557" i="36"/>
  <c r="P557" i="36" s="1"/>
  <c r="M557" i="36"/>
  <c r="J557" i="36"/>
  <c r="N556" i="36"/>
  <c r="P556" i="36" s="1"/>
  <c r="M556" i="36"/>
  <c r="J556" i="36"/>
  <c r="N555" i="36"/>
  <c r="P555" i="36" s="1"/>
  <c r="M555" i="36"/>
  <c r="J555" i="36"/>
  <c r="N554" i="36"/>
  <c r="P554" i="36" s="1"/>
  <c r="M554" i="36"/>
  <c r="J554" i="36"/>
  <c r="N553" i="36"/>
  <c r="P553" i="36" s="1"/>
  <c r="M553" i="36"/>
  <c r="J553" i="36"/>
  <c r="N552" i="36"/>
  <c r="P552" i="36" s="1"/>
  <c r="M552" i="36"/>
  <c r="J552" i="36"/>
  <c r="N551" i="36"/>
  <c r="P551" i="36" s="1"/>
  <c r="M551" i="36"/>
  <c r="J551" i="36"/>
  <c r="N550" i="36"/>
  <c r="P550" i="36" s="1"/>
  <c r="M550" i="36"/>
  <c r="J550" i="36"/>
  <c r="N549" i="36"/>
  <c r="P549" i="36" s="1"/>
  <c r="M549" i="36"/>
  <c r="J549" i="36"/>
  <c r="N548" i="36"/>
  <c r="P548" i="36" s="1"/>
  <c r="M548" i="36"/>
  <c r="J548" i="36"/>
  <c r="N547" i="36"/>
  <c r="P547" i="36" s="1"/>
  <c r="M547" i="36"/>
  <c r="J547" i="36"/>
  <c r="N546" i="36"/>
  <c r="P546" i="36" s="1"/>
  <c r="M546" i="36"/>
  <c r="J546" i="36"/>
  <c r="N545" i="36"/>
  <c r="P545" i="36" s="1"/>
  <c r="M545" i="36"/>
  <c r="J545" i="36"/>
  <c r="N544" i="36"/>
  <c r="P544" i="36" s="1"/>
  <c r="M544" i="36"/>
  <c r="J544" i="36"/>
  <c r="N543" i="36"/>
  <c r="P543" i="36" s="1"/>
  <c r="M543" i="36"/>
  <c r="J543" i="36"/>
  <c r="N542" i="36"/>
  <c r="P542" i="36" s="1"/>
  <c r="M542" i="36"/>
  <c r="J542" i="36"/>
  <c r="N541" i="36"/>
  <c r="P541" i="36" s="1"/>
  <c r="M541" i="36"/>
  <c r="J541" i="36"/>
  <c r="N540" i="36"/>
  <c r="P540" i="36" s="1"/>
  <c r="M540" i="36"/>
  <c r="J540" i="36"/>
  <c r="N539" i="36"/>
  <c r="P539" i="36" s="1"/>
  <c r="M539" i="36"/>
  <c r="J539" i="36"/>
  <c r="N538" i="36"/>
  <c r="P538" i="36" s="1"/>
  <c r="M538" i="36"/>
  <c r="J538" i="36"/>
  <c r="N537" i="36"/>
  <c r="P537" i="36" s="1"/>
  <c r="M537" i="36"/>
  <c r="J537" i="36"/>
  <c r="N536" i="36"/>
  <c r="P536" i="36" s="1"/>
  <c r="M536" i="36"/>
  <c r="J536" i="36"/>
  <c r="N535" i="36"/>
  <c r="P535" i="36" s="1"/>
  <c r="M535" i="36"/>
  <c r="J535" i="36"/>
  <c r="N534" i="36"/>
  <c r="P534" i="36" s="1"/>
  <c r="M534" i="36"/>
  <c r="J534" i="36"/>
  <c r="N533" i="36"/>
  <c r="P533" i="36" s="1"/>
  <c r="M533" i="36"/>
  <c r="J533" i="36"/>
  <c r="N532" i="36"/>
  <c r="P532" i="36" s="1"/>
  <c r="M532" i="36"/>
  <c r="J532" i="36"/>
  <c r="N531" i="36"/>
  <c r="P531" i="36" s="1"/>
  <c r="M531" i="36"/>
  <c r="J531" i="36"/>
  <c r="N530" i="36"/>
  <c r="P530" i="36" s="1"/>
  <c r="M530" i="36"/>
  <c r="J530" i="36"/>
  <c r="N529" i="36"/>
  <c r="P529" i="36" s="1"/>
  <c r="M529" i="36"/>
  <c r="J529" i="36"/>
  <c r="N528" i="36"/>
  <c r="P528" i="36" s="1"/>
  <c r="M528" i="36"/>
  <c r="J528" i="36"/>
  <c r="N527" i="36"/>
  <c r="P527" i="36" s="1"/>
  <c r="M527" i="36"/>
  <c r="J527" i="36"/>
  <c r="N526" i="36"/>
  <c r="P526" i="36" s="1"/>
  <c r="M526" i="36"/>
  <c r="J526" i="36"/>
  <c r="N525" i="36"/>
  <c r="P525" i="36" s="1"/>
  <c r="M525" i="36"/>
  <c r="J525" i="36"/>
  <c r="N524" i="36"/>
  <c r="P524" i="36" s="1"/>
  <c r="M524" i="36"/>
  <c r="J524" i="36"/>
  <c r="N523" i="36"/>
  <c r="P523" i="36" s="1"/>
  <c r="M523" i="36"/>
  <c r="J523" i="36"/>
  <c r="N522" i="36"/>
  <c r="P522" i="36" s="1"/>
  <c r="M522" i="36"/>
  <c r="J522" i="36"/>
  <c r="N521" i="36"/>
  <c r="P521" i="36" s="1"/>
  <c r="M521" i="36"/>
  <c r="J521" i="36"/>
  <c r="N520" i="36"/>
  <c r="P520" i="36" s="1"/>
  <c r="M520" i="36"/>
  <c r="J520" i="36"/>
  <c r="P517" i="36"/>
  <c r="M517" i="36"/>
  <c r="J38" i="36" s="1"/>
  <c r="J517" i="36"/>
  <c r="P516" i="36"/>
  <c r="M516" i="36"/>
  <c r="J21" i="36" s="1"/>
  <c r="J516" i="36"/>
  <c r="N515" i="36"/>
  <c r="P515" i="36" s="1"/>
  <c r="M515" i="36"/>
  <c r="J515" i="36"/>
  <c r="N514" i="36"/>
  <c r="P514" i="36" s="1"/>
  <c r="M514" i="36"/>
  <c r="J514" i="36"/>
  <c r="N513" i="36"/>
  <c r="P513" i="36" s="1"/>
  <c r="M513" i="36"/>
  <c r="J513" i="36"/>
  <c r="N512" i="36"/>
  <c r="P512" i="36" s="1"/>
  <c r="M512" i="36"/>
  <c r="J512" i="36"/>
  <c r="N511" i="36"/>
  <c r="P511" i="36" s="1"/>
  <c r="M511" i="36"/>
  <c r="J511" i="36"/>
  <c r="N510" i="36"/>
  <c r="P510" i="36" s="1"/>
  <c r="M510" i="36"/>
  <c r="J510" i="36"/>
  <c r="N509" i="36"/>
  <c r="P509" i="36" s="1"/>
  <c r="M509" i="36"/>
  <c r="J509" i="36"/>
  <c r="N508" i="36"/>
  <c r="P508" i="36" s="1"/>
  <c r="M508" i="36"/>
  <c r="J508" i="36"/>
  <c r="N507" i="36"/>
  <c r="P507" i="36" s="1"/>
  <c r="M507" i="36"/>
  <c r="J507" i="36"/>
  <c r="N506" i="36"/>
  <c r="P506" i="36" s="1"/>
  <c r="M506" i="36"/>
  <c r="J506" i="36"/>
  <c r="N505" i="36"/>
  <c r="P505" i="36" s="1"/>
  <c r="M505" i="36"/>
  <c r="J505" i="36"/>
  <c r="N504" i="36"/>
  <c r="P504" i="36" s="1"/>
  <c r="M504" i="36"/>
  <c r="J504" i="36"/>
  <c r="N503" i="36"/>
  <c r="P503" i="36" s="1"/>
  <c r="M503" i="36"/>
  <c r="J503" i="36"/>
  <c r="N502" i="36"/>
  <c r="P502" i="36" s="1"/>
  <c r="M502" i="36"/>
  <c r="J502" i="36"/>
  <c r="N501" i="36"/>
  <c r="P501" i="36" s="1"/>
  <c r="M501" i="36"/>
  <c r="J501" i="36"/>
  <c r="N500" i="36"/>
  <c r="P500" i="36" s="1"/>
  <c r="M500" i="36"/>
  <c r="J500" i="36"/>
  <c r="N499" i="36"/>
  <c r="P499" i="36" s="1"/>
  <c r="M499" i="36"/>
  <c r="J499" i="36"/>
  <c r="N498" i="36"/>
  <c r="P498" i="36" s="1"/>
  <c r="M498" i="36"/>
  <c r="J498" i="36"/>
  <c r="N497" i="36"/>
  <c r="P497" i="36" s="1"/>
  <c r="M497" i="36"/>
  <c r="J497" i="36"/>
  <c r="N496" i="36"/>
  <c r="P496" i="36" s="1"/>
  <c r="M496" i="36"/>
  <c r="J496" i="36"/>
  <c r="N495" i="36"/>
  <c r="P495" i="36" s="1"/>
  <c r="M495" i="36"/>
  <c r="J495" i="36"/>
  <c r="N494" i="36"/>
  <c r="P494" i="36" s="1"/>
  <c r="M494" i="36"/>
  <c r="J494" i="36"/>
  <c r="N493" i="36"/>
  <c r="P493" i="36" s="1"/>
  <c r="M493" i="36"/>
  <c r="J493" i="36"/>
  <c r="N492" i="36"/>
  <c r="P492" i="36" s="1"/>
  <c r="M492" i="36"/>
  <c r="J492" i="36"/>
  <c r="N491" i="36"/>
  <c r="P491" i="36" s="1"/>
  <c r="M491" i="36"/>
  <c r="J491" i="36"/>
  <c r="N490" i="36"/>
  <c r="P490" i="36" s="1"/>
  <c r="M490" i="36"/>
  <c r="J490" i="36"/>
  <c r="N489" i="36"/>
  <c r="P489" i="36" s="1"/>
  <c r="M489" i="36"/>
  <c r="J489" i="36"/>
  <c r="N488" i="36"/>
  <c r="P488" i="36" s="1"/>
  <c r="M488" i="36"/>
  <c r="J488" i="36"/>
  <c r="N487" i="36"/>
  <c r="P487" i="36" s="1"/>
  <c r="M487" i="36"/>
  <c r="J487" i="36"/>
  <c r="N486" i="36"/>
  <c r="P486" i="36" s="1"/>
  <c r="M486" i="36"/>
  <c r="J486" i="36"/>
  <c r="N485" i="36"/>
  <c r="P485" i="36" s="1"/>
  <c r="M485" i="36"/>
  <c r="J485" i="36"/>
  <c r="N484" i="36"/>
  <c r="P484" i="36" s="1"/>
  <c r="M484" i="36"/>
  <c r="J484" i="36"/>
  <c r="N483" i="36"/>
  <c r="P483" i="36" s="1"/>
  <c r="M483" i="36"/>
  <c r="J483" i="36"/>
  <c r="N482" i="36"/>
  <c r="P482" i="36" s="1"/>
  <c r="M482" i="36"/>
  <c r="J482" i="36"/>
  <c r="N481" i="36"/>
  <c r="P481" i="36" s="1"/>
  <c r="M481" i="36"/>
  <c r="J481" i="36"/>
  <c r="N480" i="36"/>
  <c r="P480" i="36" s="1"/>
  <c r="M480" i="36"/>
  <c r="J480" i="36"/>
  <c r="N479" i="36"/>
  <c r="P479" i="36" s="1"/>
  <c r="M479" i="36"/>
  <c r="J479" i="36"/>
  <c r="N478" i="36"/>
  <c r="P478" i="36" s="1"/>
  <c r="M478" i="36"/>
  <c r="J478" i="36"/>
  <c r="N477" i="36"/>
  <c r="P477" i="36" s="1"/>
  <c r="M477" i="36"/>
  <c r="J477" i="36"/>
  <c r="N476" i="36"/>
  <c r="P476" i="36" s="1"/>
  <c r="M476" i="36"/>
  <c r="J476" i="36"/>
  <c r="N475" i="36"/>
  <c r="P475" i="36" s="1"/>
  <c r="M475" i="36"/>
  <c r="J475" i="36"/>
  <c r="N474" i="36"/>
  <c r="P474" i="36" s="1"/>
  <c r="M474" i="36"/>
  <c r="J474" i="36"/>
  <c r="N473" i="36"/>
  <c r="P473" i="36" s="1"/>
  <c r="M473" i="36"/>
  <c r="J473" i="36"/>
  <c r="N472" i="36"/>
  <c r="P472" i="36" s="1"/>
  <c r="M472" i="36"/>
  <c r="J472" i="36"/>
  <c r="N471" i="36"/>
  <c r="P471" i="36" s="1"/>
  <c r="M471" i="36"/>
  <c r="J471" i="36"/>
  <c r="N470" i="36"/>
  <c r="P470" i="36" s="1"/>
  <c r="M470" i="36"/>
  <c r="J470" i="36"/>
  <c r="N469" i="36"/>
  <c r="P469" i="36" s="1"/>
  <c r="M469" i="36"/>
  <c r="J469" i="36"/>
  <c r="N468" i="36"/>
  <c r="P468" i="36" s="1"/>
  <c r="M468" i="36"/>
  <c r="J468" i="36"/>
  <c r="N467" i="36"/>
  <c r="P467" i="36" s="1"/>
  <c r="M467" i="36"/>
  <c r="J467" i="36"/>
  <c r="N466" i="36"/>
  <c r="P466" i="36" s="1"/>
  <c r="M466" i="36"/>
  <c r="J466" i="36"/>
  <c r="P463" i="36"/>
  <c r="M37" i="36" s="1"/>
  <c r="M463" i="36"/>
  <c r="J37" i="36" s="1"/>
  <c r="J463" i="36"/>
  <c r="G37" i="36" s="1"/>
  <c r="P462" i="36"/>
  <c r="M20" i="36" s="1"/>
  <c r="M462" i="36"/>
  <c r="J20" i="36" s="1"/>
  <c r="J462" i="36"/>
  <c r="G20" i="36" s="1"/>
  <c r="N461" i="36"/>
  <c r="P461" i="36" s="1"/>
  <c r="M461" i="36"/>
  <c r="J461" i="36"/>
  <c r="N460" i="36"/>
  <c r="P460" i="36" s="1"/>
  <c r="M460" i="36"/>
  <c r="J460" i="36"/>
  <c r="N459" i="36"/>
  <c r="P459" i="36" s="1"/>
  <c r="M459" i="36"/>
  <c r="J459" i="36"/>
  <c r="N458" i="36"/>
  <c r="P458" i="36" s="1"/>
  <c r="M458" i="36"/>
  <c r="J458" i="36"/>
  <c r="N457" i="36"/>
  <c r="P457" i="36" s="1"/>
  <c r="M457" i="36"/>
  <c r="J457" i="36"/>
  <c r="N456" i="36"/>
  <c r="P456" i="36" s="1"/>
  <c r="M456" i="36"/>
  <c r="J456" i="36"/>
  <c r="N455" i="36"/>
  <c r="P455" i="36" s="1"/>
  <c r="M455" i="36"/>
  <c r="J455" i="36"/>
  <c r="N454" i="36"/>
  <c r="P454" i="36" s="1"/>
  <c r="M454" i="36"/>
  <c r="J454" i="36"/>
  <c r="N453" i="36"/>
  <c r="P453" i="36" s="1"/>
  <c r="M453" i="36"/>
  <c r="J453" i="36"/>
  <c r="N452" i="36"/>
  <c r="P452" i="36" s="1"/>
  <c r="M452" i="36"/>
  <c r="J452" i="36"/>
  <c r="N451" i="36"/>
  <c r="P451" i="36" s="1"/>
  <c r="M451" i="36"/>
  <c r="J451" i="36"/>
  <c r="N450" i="36"/>
  <c r="P450" i="36" s="1"/>
  <c r="M450" i="36"/>
  <c r="J450" i="36"/>
  <c r="N449" i="36"/>
  <c r="P449" i="36" s="1"/>
  <c r="M449" i="36"/>
  <c r="J449" i="36"/>
  <c r="N448" i="36"/>
  <c r="P448" i="36" s="1"/>
  <c r="M448" i="36"/>
  <c r="J448" i="36"/>
  <c r="N447" i="36"/>
  <c r="P447" i="36" s="1"/>
  <c r="M447" i="36"/>
  <c r="J447" i="36"/>
  <c r="N446" i="36"/>
  <c r="P446" i="36" s="1"/>
  <c r="M446" i="36"/>
  <c r="J446" i="36"/>
  <c r="N445" i="36"/>
  <c r="P445" i="36" s="1"/>
  <c r="M445" i="36"/>
  <c r="J445" i="36"/>
  <c r="N444" i="36"/>
  <c r="P444" i="36" s="1"/>
  <c r="M444" i="36"/>
  <c r="J444" i="36"/>
  <c r="N443" i="36"/>
  <c r="P443" i="36" s="1"/>
  <c r="M443" i="36"/>
  <c r="J443" i="36"/>
  <c r="N442" i="36"/>
  <c r="P442" i="36" s="1"/>
  <c r="M442" i="36"/>
  <c r="J442" i="36"/>
  <c r="N441" i="36"/>
  <c r="P441" i="36" s="1"/>
  <c r="M441" i="36"/>
  <c r="J441" i="36"/>
  <c r="N440" i="36"/>
  <c r="P440" i="36" s="1"/>
  <c r="M440" i="36"/>
  <c r="J440" i="36"/>
  <c r="N439" i="36"/>
  <c r="P439" i="36" s="1"/>
  <c r="M439" i="36"/>
  <c r="J439" i="36"/>
  <c r="N438" i="36"/>
  <c r="P438" i="36" s="1"/>
  <c r="M438" i="36"/>
  <c r="J438" i="36"/>
  <c r="N437" i="36"/>
  <c r="P437" i="36" s="1"/>
  <c r="M437" i="36"/>
  <c r="J437" i="36"/>
  <c r="N436" i="36"/>
  <c r="P436" i="36" s="1"/>
  <c r="M436" i="36"/>
  <c r="J436" i="36"/>
  <c r="N435" i="36"/>
  <c r="P435" i="36" s="1"/>
  <c r="M435" i="36"/>
  <c r="J435" i="36"/>
  <c r="N434" i="36"/>
  <c r="P434" i="36" s="1"/>
  <c r="M434" i="36"/>
  <c r="J434" i="36"/>
  <c r="N433" i="36"/>
  <c r="P433" i="36" s="1"/>
  <c r="M433" i="36"/>
  <c r="J433" i="36"/>
  <c r="N432" i="36"/>
  <c r="P432" i="36" s="1"/>
  <c r="M432" i="36"/>
  <c r="J432" i="36"/>
  <c r="N431" i="36"/>
  <c r="P431" i="36" s="1"/>
  <c r="M431" i="36"/>
  <c r="J431" i="36"/>
  <c r="N430" i="36"/>
  <c r="P430" i="36" s="1"/>
  <c r="M430" i="36"/>
  <c r="J430" i="36"/>
  <c r="N429" i="36"/>
  <c r="P429" i="36" s="1"/>
  <c r="M429" i="36"/>
  <c r="J429" i="36"/>
  <c r="N428" i="36"/>
  <c r="P428" i="36" s="1"/>
  <c r="M428" i="36"/>
  <c r="J428" i="36"/>
  <c r="N427" i="36"/>
  <c r="P427" i="36" s="1"/>
  <c r="M427" i="36"/>
  <c r="J427" i="36"/>
  <c r="N426" i="36"/>
  <c r="P426" i="36" s="1"/>
  <c r="M426" i="36"/>
  <c r="J426" i="36"/>
  <c r="N425" i="36"/>
  <c r="P425" i="36" s="1"/>
  <c r="M425" i="36"/>
  <c r="J425" i="36"/>
  <c r="N424" i="36"/>
  <c r="P424" i="36" s="1"/>
  <c r="M424" i="36"/>
  <c r="J424" i="36"/>
  <c r="N423" i="36"/>
  <c r="P423" i="36" s="1"/>
  <c r="M423" i="36"/>
  <c r="J423" i="36"/>
  <c r="N422" i="36"/>
  <c r="P422" i="36" s="1"/>
  <c r="M422" i="36"/>
  <c r="J422" i="36"/>
  <c r="N421" i="36"/>
  <c r="P421" i="36" s="1"/>
  <c r="M421" i="36"/>
  <c r="J421" i="36"/>
  <c r="N420" i="36"/>
  <c r="P420" i="36" s="1"/>
  <c r="M420" i="36"/>
  <c r="J420" i="36"/>
  <c r="N419" i="36"/>
  <c r="P419" i="36" s="1"/>
  <c r="M419" i="36"/>
  <c r="J419" i="36"/>
  <c r="N418" i="36"/>
  <c r="P418" i="36" s="1"/>
  <c r="M418" i="36"/>
  <c r="J418" i="36"/>
  <c r="N417" i="36"/>
  <c r="P417" i="36" s="1"/>
  <c r="M417" i="36"/>
  <c r="J417" i="36"/>
  <c r="N416" i="36"/>
  <c r="P416" i="36" s="1"/>
  <c r="M416" i="36"/>
  <c r="J416" i="36"/>
  <c r="N415" i="36"/>
  <c r="P415" i="36" s="1"/>
  <c r="M415" i="36"/>
  <c r="J415" i="36"/>
  <c r="N414" i="36"/>
  <c r="P414" i="36" s="1"/>
  <c r="M414" i="36"/>
  <c r="J414" i="36"/>
  <c r="N413" i="36"/>
  <c r="P413" i="36" s="1"/>
  <c r="M413" i="36"/>
  <c r="J413" i="36"/>
  <c r="N412" i="36"/>
  <c r="P412" i="36" s="1"/>
  <c r="M412" i="36"/>
  <c r="J412" i="36"/>
  <c r="P409" i="36"/>
  <c r="M36" i="36" s="1"/>
  <c r="M409" i="36"/>
  <c r="J36" i="36" s="1"/>
  <c r="J409" i="36"/>
  <c r="P408" i="36"/>
  <c r="M408" i="36"/>
  <c r="J19" i="36" s="1"/>
  <c r="J408" i="36"/>
  <c r="G19" i="36" s="1"/>
  <c r="N407" i="36"/>
  <c r="P407" i="36" s="1"/>
  <c r="M407" i="36"/>
  <c r="J407" i="36"/>
  <c r="N406" i="36"/>
  <c r="P406" i="36" s="1"/>
  <c r="M406" i="36"/>
  <c r="J406" i="36"/>
  <c r="N405" i="36"/>
  <c r="P405" i="36" s="1"/>
  <c r="M405" i="36"/>
  <c r="J405" i="36"/>
  <c r="N404" i="36"/>
  <c r="P404" i="36" s="1"/>
  <c r="M404" i="36"/>
  <c r="J404" i="36"/>
  <c r="N403" i="36"/>
  <c r="P403" i="36" s="1"/>
  <c r="M403" i="36"/>
  <c r="J403" i="36"/>
  <c r="N402" i="36"/>
  <c r="P402" i="36" s="1"/>
  <c r="M402" i="36"/>
  <c r="J402" i="36"/>
  <c r="N401" i="36"/>
  <c r="P401" i="36" s="1"/>
  <c r="M401" i="36"/>
  <c r="J401" i="36"/>
  <c r="N400" i="36"/>
  <c r="P400" i="36" s="1"/>
  <c r="M400" i="36"/>
  <c r="J400" i="36"/>
  <c r="N399" i="36"/>
  <c r="P399" i="36" s="1"/>
  <c r="M399" i="36"/>
  <c r="J399" i="36"/>
  <c r="N398" i="36"/>
  <c r="P398" i="36" s="1"/>
  <c r="M398" i="36"/>
  <c r="J398" i="36"/>
  <c r="N397" i="36"/>
  <c r="P397" i="36" s="1"/>
  <c r="M397" i="36"/>
  <c r="J397" i="36"/>
  <c r="N396" i="36"/>
  <c r="P396" i="36" s="1"/>
  <c r="M396" i="36"/>
  <c r="J396" i="36"/>
  <c r="N395" i="36"/>
  <c r="P395" i="36" s="1"/>
  <c r="M395" i="36"/>
  <c r="J395" i="36"/>
  <c r="N394" i="36"/>
  <c r="P394" i="36" s="1"/>
  <c r="M394" i="36"/>
  <c r="J394" i="36"/>
  <c r="N393" i="36"/>
  <c r="P393" i="36" s="1"/>
  <c r="M393" i="36"/>
  <c r="J393" i="36"/>
  <c r="N392" i="36"/>
  <c r="P392" i="36" s="1"/>
  <c r="M392" i="36"/>
  <c r="J392" i="36"/>
  <c r="N391" i="36"/>
  <c r="P391" i="36" s="1"/>
  <c r="M391" i="36"/>
  <c r="J391" i="36"/>
  <c r="N390" i="36"/>
  <c r="P390" i="36" s="1"/>
  <c r="M390" i="36"/>
  <c r="J390" i="36"/>
  <c r="N389" i="36"/>
  <c r="P389" i="36" s="1"/>
  <c r="M389" i="36"/>
  <c r="J389" i="36"/>
  <c r="N388" i="36"/>
  <c r="P388" i="36" s="1"/>
  <c r="M388" i="36"/>
  <c r="J388" i="36"/>
  <c r="N387" i="36"/>
  <c r="P387" i="36" s="1"/>
  <c r="M387" i="36"/>
  <c r="J387" i="36"/>
  <c r="N386" i="36"/>
  <c r="P386" i="36" s="1"/>
  <c r="M386" i="36"/>
  <c r="J386" i="36"/>
  <c r="N385" i="36"/>
  <c r="P385" i="36" s="1"/>
  <c r="M385" i="36"/>
  <c r="J385" i="36"/>
  <c r="N384" i="36"/>
  <c r="P384" i="36" s="1"/>
  <c r="M384" i="36"/>
  <c r="J384" i="36"/>
  <c r="N383" i="36"/>
  <c r="P383" i="36" s="1"/>
  <c r="M383" i="36"/>
  <c r="J383" i="36"/>
  <c r="N382" i="36"/>
  <c r="P382" i="36" s="1"/>
  <c r="M382" i="36"/>
  <c r="J382" i="36"/>
  <c r="N381" i="36"/>
  <c r="P381" i="36" s="1"/>
  <c r="M381" i="36"/>
  <c r="J381" i="36"/>
  <c r="N380" i="36"/>
  <c r="P380" i="36" s="1"/>
  <c r="M380" i="36"/>
  <c r="J380" i="36"/>
  <c r="N379" i="36"/>
  <c r="P379" i="36" s="1"/>
  <c r="M379" i="36"/>
  <c r="J379" i="36"/>
  <c r="N378" i="36"/>
  <c r="P378" i="36" s="1"/>
  <c r="M378" i="36"/>
  <c r="J378" i="36"/>
  <c r="N377" i="36"/>
  <c r="P377" i="36" s="1"/>
  <c r="M377" i="36"/>
  <c r="J377" i="36"/>
  <c r="N376" i="36"/>
  <c r="P376" i="36" s="1"/>
  <c r="M376" i="36"/>
  <c r="J376" i="36"/>
  <c r="N375" i="36"/>
  <c r="P375" i="36" s="1"/>
  <c r="M375" i="36"/>
  <c r="J375" i="36"/>
  <c r="N374" i="36"/>
  <c r="P374" i="36" s="1"/>
  <c r="M374" i="36"/>
  <c r="J374" i="36"/>
  <c r="N373" i="36"/>
  <c r="P373" i="36" s="1"/>
  <c r="M373" i="36"/>
  <c r="J373" i="36"/>
  <c r="N372" i="36"/>
  <c r="P372" i="36" s="1"/>
  <c r="M372" i="36"/>
  <c r="J372" i="36"/>
  <c r="N371" i="36"/>
  <c r="P371" i="36" s="1"/>
  <c r="M371" i="36"/>
  <c r="J371" i="36"/>
  <c r="N370" i="36"/>
  <c r="P370" i="36" s="1"/>
  <c r="M370" i="36"/>
  <c r="J370" i="36"/>
  <c r="N369" i="36"/>
  <c r="P369" i="36" s="1"/>
  <c r="M369" i="36"/>
  <c r="J369" i="36"/>
  <c r="N368" i="36"/>
  <c r="P368" i="36" s="1"/>
  <c r="M368" i="36"/>
  <c r="J368" i="36"/>
  <c r="N367" i="36"/>
  <c r="P367" i="36" s="1"/>
  <c r="M367" i="36"/>
  <c r="J367" i="36"/>
  <c r="N366" i="36"/>
  <c r="P366" i="36" s="1"/>
  <c r="M366" i="36"/>
  <c r="J366" i="36"/>
  <c r="N365" i="36"/>
  <c r="P365" i="36" s="1"/>
  <c r="M365" i="36"/>
  <c r="J365" i="36"/>
  <c r="N364" i="36"/>
  <c r="P364" i="36" s="1"/>
  <c r="M364" i="36"/>
  <c r="J364" i="36"/>
  <c r="N363" i="36"/>
  <c r="P363" i="36" s="1"/>
  <c r="M363" i="36"/>
  <c r="J363" i="36"/>
  <c r="N362" i="36"/>
  <c r="P362" i="36" s="1"/>
  <c r="M362" i="36"/>
  <c r="J362" i="36"/>
  <c r="N361" i="36"/>
  <c r="P361" i="36" s="1"/>
  <c r="M361" i="36"/>
  <c r="J361" i="36"/>
  <c r="N360" i="36"/>
  <c r="P360" i="36" s="1"/>
  <c r="M360" i="36"/>
  <c r="J360" i="36"/>
  <c r="N359" i="36"/>
  <c r="P359" i="36" s="1"/>
  <c r="M359" i="36"/>
  <c r="J359" i="36"/>
  <c r="N358" i="36"/>
  <c r="P358" i="36" s="1"/>
  <c r="M358" i="36"/>
  <c r="J358" i="36"/>
  <c r="P355" i="36"/>
  <c r="M35" i="36" s="1"/>
  <c r="M355" i="36"/>
  <c r="J35" i="36" s="1"/>
  <c r="J355" i="36"/>
  <c r="G35" i="36" s="1"/>
  <c r="P354" i="36"/>
  <c r="M18" i="36" s="1"/>
  <c r="M354" i="36"/>
  <c r="J18" i="36" s="1"/>
  <c r="J354" i="36"/>
  <c r="G18" i="36" s="1"/>
  <c r="N353" i="36"/>
  <c r="P353" i="36" s="1"/>
  <c r="M353" i="36"/>
  <c r="J353" i="36"/>
  <c r="N352" i="36"/>
  <c r="P352" i="36" s="1"/>
  <c r="M352" i="36"/>
  <c r="J352" i="36"/>
  <c r="N351" i="36"/>
  <c r="P351" i="36" s="1"/>
  <c r="M351" i="36"/>
  <c r="J351" i="36"/>
  <c r="N350" i="36"/>
  <c r="P350" i="36" s="1"/>
  <c r="M350" i="36"/>
  <c r="J350" i="36"/>
  <c r="N349" i="36"/>
  <c r="P349" i="36" s="1"/>
  <c r="M349" i="36"/>
  <c r="J349" i="36"/>
  <c r="N348" i="36"/>
  <c r="P348" i="36" s="1"/>
  <c r="M348" i="36"/>
  <c r="J348" i="36"/>
  <c r="N347" i="36"/>
  <c r="P347" i="36" s="1"/>
  <c r="M347" i="36"/>
  <c r="J347" i="36"/>
  <c r="N346" i="36"/>
  <c r="P346" i="36" s="1"/>
  <c r="M346" i="36"/>
  <c r="J346" i="36"/>
  <c r="N345" i="36"/>
  <c r="P345" i="36" s="1"/>
  <c r="M345" i="36"/>
  <c r="J345" i="36"/>
  <c r="N344" i="36"/>
  <c r="P344" i="36" s="1"/>
  <c r="M344" i="36"/>
  <c r="J344" i="36"/>
  <c r="N343" i="36"/>
  <c r="P343" i="36" s="1"/>
  <c r="M343" i="36"/>
  <c r="J343" i="36"/>
  <c r="N342" i="36"/>
  <c r="P342" i="36" s="1"/>
  <c r="M342" i="36"/>
  <c r="J342" i="36"/>
  <c r="N341" i="36"/>
  <c r="P341" i="36" s="1"/>
  <c r="M341" i="36"/>
  <c r="J341" i="36"/>
  <c r="N340" i="36"/>
  <c r="P340" i="36" s="1"/>
  <c r="M340" i="36"/>
  <c r="J340" i="36"/>
  <c r="N339" i="36"/>
  <c r="P339" i="36" s="1"/>
  <c r="M339" i="36"/>
  <c r="J339" i="36"/>
  <c r="N338" i="36"/>
  <c r="P338" i="36" s="1"/>
  <c r="M338" i="36"/>
  <c r="J338" i="36"/>
  <c r="N337" i="36"/>
  <c r="P337" i="36" s="1"/>
  <c r="M337" i="36"/>
  <c r="J337" i="36"/>
  <c r="N336" i="36"/>
  <c r="P336" i="36" s="1"/>
  <c r="M336" i="36"/>
  <c r="J336" i="36"/>
  <c r="N335" i="36"/>
  <c r="P335" i="36" s="1"/>
  <c r="M335" i="36"/>
  <c r="J335" i="36"/>
  <c r="N334" i="36"/>
  <c r="P334" i="36" s="1"/>
  <c r="M334" i="36"/>
  <c r="J334" i="36"/>
  <c r="N333" i="36"/>
  <c r="P333" i="36" s="1"/>
  <c r="M333" i="36"/>
  <c r="J333" i="36"/>
  <c r="N332" i="36"/>
  <c r="P332" i="36" s="1"/>
  <c r="M332" i="36"/>
  <c r="J332" i="36"/>
  <c r="N331" i="36"/>
  <c r="P331" i="36" s="1"/>
  <c r="M331" i="36"/>
  <c r="J331" i="36"/>
  <c r="N330" i="36"/>
  <c r="P330" i="36" s="1"/>
  <c r="M330" i="36"/>
  <c r="J330" i="36"/>
  <c r="N329" i="36"/>
  <c r="P329" i="36" s="1"/>
  <c r="M329" i="36"/>
  <c r="J329" i="36"/>
  <c r="N328" i="36"/>
  <c r="P328" i="36" s="1"/>
  <c r="M328" i="36"/>
  <c r="J328" i="36"/>
  <c r="N327" i="36"/>
  <c r="P327" i="36" s="1"/>
  <c r="M327" i="36"/>
  <c r="J327" i="36"/>
  <c r="N326" i="36"/>
  <c r="P326" i="36" s="1"/>
  <c r="M326" i="36"/>
  <c r="J326" i="36"/>
  <c r="N325" i="36"/>
  <c r="P325" i="36" s="1"/>
  <c r="M325" i="36"/>
  <c r="J325" i="36"/>
  <c r="N324" i="36"/>
  <c r="P324" i="36" s="1"/>
  <c r="M324" i="36"/>
  <c r="J324" i="36"/>
  <c r="N323" i="36"/>
  <c r="P323" i="36" s="1"/>
  <c r="M323" i="36"/>
  <c r="J323" i="36"/>
  <c r="N322" i="36"/>
  <c r="P322" i="36" s="1"/>
  <c r="M322" i="36"/>
  <c r="J322" i="36"/>
  <c r="N321" i="36"/>
  <c r="P321" i="36" s="1"/>
  <c r="M321" i="36"/>
  <c r="J321" i="36"/>
  <c r="N320" i="36"/>
  <c r="P320" i="36" s="1"/>
  <c r="M320" i="36"/>
  <c r="J320" i="36"/>
  <c r="N319" i="36"/>
  <c r="P319" i="36" s="1"/>
  <c r="M319" i="36"/>
  <c r="J319" i="36"/>
  <c r="N318" i="36"/>
  <c r="P318" i="36" s="1"/>
  <c r="M318" i="36"/>
  <c r="J318" i="36"/>
  <c r="N317" i="36"/>
  <c r="P317" i="36" s="1"/>
  <c r="M317" i="36"/>
  <c r="J317" i="36"/>
  <c r="N316" i="36"/>
  <c r="P316" i="36" s="1"/>
  <c r="M316" i="36"/>
  <c r="J316" i="36"/>
  <c r="N315" i="36"/>
  <c r="P315" i="36" s="1"/>
  <c r="M315" i="36"/>
  <c r="J315" i="36"/>
  <c r="N314" i="36"/>
  <c r="P314" i="36" s="1"/>
  <c r="M314" i="36"/>
  <c r="J314" i="36"/>
  <c r="N313" i="36"/>
  <c r="P313" i="36" s="1"/>
  <c r="M313" i="36"/>
  <c r="J313" i="36"/>
  <c r="N312" i="36"/>
  <c r="P312" i="36" s="1"/>
  <c r="M312" i="36"/>
  <c r="J312" i="36"/>
  <c r="N311" i="36"/>
  <c r="P311" i="36" s="1"/>
  <c r="M311" i="36"/>
  <c r="J311" i="36"/>
  <c r="N310" i="36"/>
  <c r="P310" i="36" s="1"/>
  <c r="M310" i="36"/>
  <c r="J310" i="36"/>
  <c r="N309" i="36"/>
  <c r="P309" i="36" s="1"/>
  <c r="M309" i="36"/>
  <c r="J309" i="36"/>
  <c r="N308" i="36"/>
  <c r="P308" i="36" s="1"/>
  <c r="M308" i="36"/>
  <c r="J308" i="36"/>
  <c r="N307" i="36"/>
  <c r="P307" i="36" s="1"/>
  <c r="M307" i="36"/>
  <c r="J307" i="36"/>
  <c r="N306" i="36"/>
  <c r="P306" i="36" s="1"/>
  <c r="M306" i="36"/>
  <c r="J306" i="36"/>
  <c r="N305" i="36"/>
  <c r="P305" i="36" s="1"/>
  <c r="M305" i="36"/>
  <c r="J305" i="36"/>
  <c r="N304" i="36"/>
  <c r="P304" i="36" s="1"/>
  <c r="M304" i="36"/>
  <c r="J304" i="36"/>
  <c r="N299" i="36"/>
  <c r="P299" i="36" s="1"/>
  <c r="M299" i="36"/>
  <c r="J299" i="36"/>
  <c r="N298" i="36"/>
  <c r="P298" i="36" s="1"/>
  <c r="M298" i="36"/>
  <c r="J298" i="36"/>
  <c r="N297" i="36"/>
  <c r="P297" i="36" s="1"/>
  <c r="M297" i="36"/>
  <c r="J297" i="36"/>
  <c r="N296" i="36"/>
  <c r="P296" i="36" s="1"/>
  <c r="M296" i="36"/>
  <c r="J296" i="36"/>
  <c r="N295" i="36"/>
  <c r="P295" i="36" s="1"/>
  <c r="M295" i="36"/>
  <c r="J295" i="36"/>
  <c r="N294" i="36"/>
  <c r="P294" i="36" s="1"/>
  <c r="M294" i="36"/>
  <c r="J294" i="36"/>
  <c r="N293" i="36"/>
  <c r="P293" i="36" s="1"/>
  <c r="M293" i="36"/>
  <c r="J293" i="36"/>
  <c r="N292" i="36"/>
  <c r="P292" i="36" s="1"/>
  <c r="M292" i="36"/>
  <c r="J292" i="36"/>
  <c r="N291" i="36"/>
  <c r="P291" i="36" s="1"/>
  <c r="M291" i="36"/>
  <c r="J291" i="36"/>
  <c r="N290" i="36"/>
  <c r="P290" i="36" s="1"/>
  <c r="M290" i="36"/>
  <c r="J290" i="36"/>
  <c r="N289" i="36"/>
  <c r="P289" i="36" s="1"/>
  <c r="M289" i="36"/>
  <c r="J289" i="36"/>
  <c r="N288" i="36"/>
  <c r="P288" i="36" s="1"/>
  <c r="M288" i="36"/>
  <c r="J288" i="36"/>
  <c r="N287" i="36"/>
  <c r="P287" i="36" s="1"/>
  <c r="M287" i="36"/>
  <c r="J287" i="36"/>
  <c r="N286" i="36"/>
  <c r="P286" i="36" s="1"/>
  <c r="M286" i="36"/>
  <c r="J286" i="36"/>
  <c r="N285" i="36"/>
  <c r="P285" i="36" s="1"/>
  <c r="M285" i="36"/>
  <c r="J285" i="36"/>
  <c r="N284" i="36"/>
  <c r="P284" i="36" s="1"/>
  <c r="M284" i="36"/>
  <c r="J284" i="36"/>
  <c r="N283" i="36"/>
  <c r="P283" i="36" s="1"/>
  <c r="M283" i="36"/>
  <c r="J283" i="36"/>
  <c r="N282" i="36"/>
  <c r="P282" i="36" s="1"/>
  <c r="M282" i="36"/>
  <c r="J282" i="36"/>
  <c r="N281" i="36"/>
  <c r="P281" i="36" s="1"/>
  <c r="M281" i="36"/>
  <c r="J281" i="36"/>
  <c r="N280" i="36"/>
  <c r="P280" i="36" s="1"/>
  <c r="M280" i="36"/>
  <c r="J280" i="36"/>
  <c r="N279" i="36"/>
  <c r="P279" i="36" s="1"/>
  <c r="M279" i="36"/>
  <c r="J279" i="36"/>
  <c r="N278" i="36"/>
  <c r="P278" i="36" s="1"/>
  <c r="M278" i="36"/>
  <c r="J278" i="36"/>
  <c r="N277" i="36"/>
  <c r="P277" i="36" s="1"/>
  <c r="M277" i="36"/>
  <c r="J277" i="36"/>
  <c r="N276" i="36"/>
  <c r="P276" i="36" s="1"/>
  <c r="M276" i="36"/>
  <c r="J276" i="36"/>
  <c r="N275" i="36"/>
  <c r="P275" i="36" s="1"/>
  <c r="M275" i="36"/>
  <c r="J275" i="36"/>
  <c r="N274" i="36"/>
  <c r="P274" i="36" s="1"/>
  <c r="M274" i="36"/>
  <c r="J274" i="36"/>
  <c r="N273" i="36"/>
  <c r="P273" i="36" s="1"/>
  <c r="M273" i="36"/>
  <c r="J273" i="36"/>
  <c r="N272" i="36"/>
  <c r="P272" i="36" s="1"/>
  <c r="M272" i="36"/>
  <c r="J272" i="36"/>
  <c r="N271" i="36"/>
  <c r="P271" i="36" s="1"/>
  <c r="M271" i="36"/>
  <c r="J271" i="36"/>
  <c r="N270" i="36"/>
  <c r="P270" i="36" s="1"/>
  <c r="M270" i="36"/>
  <c r="J270" i="36"/>
  <c r="N269" i="36"/>
  <c r="P269" i="36" s="1"/>
  <c r="M269" i="36"/>
  <c r="J269" i="36"/>
  <c r="N268" i="36"/>
  <c r="P268" i="36" s="1"/>
  <c r="M268" i="36"/>
  <c r="J268" i="36"/>
  <c r="N267" i="36"/>
  <c r="P267" i="36" s="1"/>
  <c r="M267" i="36"/>
  <c r="J267" i="36"/>
  <c r="N266" i="36"/>
  <c r="P266" i="36" s="1"/>
  <c r="M266" i="36"/>
  <c r="J266" i="36"/>
  <c r="N265" i="36"/>
  <c r="P265" i="36" s="1"/>
  <c r="M265" i="36"/>
  <c r="J265" i="36"/>
  <c r="N264" i="36"/>
  <c r="P264" i="36" s="1"/>
  <c r="M264" i="36"/>
  <c r="J264" i="36"/>
  <c r="N263" i="36"/>
  <c r="P263" i="36" s="1"/>
  <c r="P301" i="36" s="1"/>
  <c r="M34" i="36" s="1"/>
  <c r="M263" i="36"/>
  <c r="M301" i="36" s="1"/>
  <c r="J34" i="36" s="1"/>
  <c r="J263" i="36"/>
  <c r="J301" i="36" s="1"/>
  <c r="G34" i="36" s="1"/>
  <c r="N262" i="36"/>
  <c r="P262" i="36" s="1"/>
  <c r="M262" i="36"/>
  <c r="J262" i="36"/>
  <c r="N261" i="36"/>
  <c r="P261" i="36" s="1"/>
  <c r="M261" i="36"/>
  <c r="J261" i="36"/>
  <c r="N260" i="36"/>
  <c r="P260" i="36" s="1"/>
  <c r="M260" i="36"/>
  <c r="J260" i="36"/>
  <c r="N259" i="36"/>
  <c r="P259" i="36" s="1"/>
  <c r="M259" i="36"/>
  <c r="J259" i="36"/>
  <c r="N258" i="36"/>
  <c r="P258" i="36" s="1"/>
  <c r="M258" i="36"/>
  <c r="J258" i="36"/>
  <c r="N257" i="36"/>
  <c r="P257" i="36" s="1"/>
  <c r="M257" i="36"/>
  <c r="J257" i="36"/>
  <c r="N256" i="36"/>
  <c r="P256" i="36" s="1"/>
  <c r="M256" i="36"/>
  <c r="J256" i="36"/>
  <c r="N255" i="36"/>
  <c r="P255" i="36" s="1"/>
  <c r="M255" i="36"/>
  <c r="J255" i="36"/>
  <c r="N254" i="36"/>
  <c r="P254" i="36" s="1"/>
  <c r="M254" i="36"/>
  <c r="J254" i="36"/>
  <c r="N253" i="36"/>
  <c r="P253" i="36" s="1"/>
  <c r="M253" i="36"/>
  <c r="J253" i="36"/>
  <c r="N252" i="36"/>
  <c r="P252" i="36" s="1"/>
  <c r="M252" i="36"/>
  <c r="J252" i="36"/>
  <c r="N251" i="36"/>
  <c r="P251" i="36" s="1"/>
  <c r="M251" i="36"/>
  <c r="J251" i="36"/>
  <c r="N250" i="36"/>
  <c r="P250" i="36" s="1"/>
  <c r="M250" i="36"/>
  <c r="J250" i="36"/>
  <c r="N245" i="36"/>
  <c r="P245" i="36" s="1"/>
  <c r="M245" i="36"/>
  <c r="J245" i="36"/>
  <c r="N244" i="36"/>
  <c r="P244" i="36" s="1"/>
  <c r="M244" i="36"/>
  <c r="J244" i="36"/>
  <c r="N243" i="36"/>
  <c r="P243" i="36" s="1"/>
  <c r="M243" i="36"/>
  <c r="J243" i="36"/>
  <c r="N242" i="36"/>
  <c r="P242" i="36" s="1"/>
  <c r="M242" i="36"/>
  <c r="J242" i="36"/>
  <c r="N241" i="36"/>
  <c r="P241" i="36" s="1"/>
  <c r="M241" i="36"/>
  <c r="J241" i="36"/>
  <c r="N240" i="36"/>
  <c r="P240" i="36" s="1"/>
  <c r="M240" i="36"/>
  <c r="J240" i="36"/>
  <c r="N239" i="36"/>
  <c r="P239" i="36" s="1"/>
  <c r="M239" i="36"/>
  <c r="J239" i="36"/>
  <c r="N238" i="36"/>
  <c r="P238" i="36" s="1"/>
  <c r="M238" i="36"/>
  <c r="J238" i="36"/>
  <c r="N237" i="36"/>
  <c r="P237" i="36" s="1"/>
  <c r="M237" i="36"/>
  <c r="J237" i="36"/>
  <c r="N236" i="36"/>
  <c r="P236" i="36" s="1"/>
  <c r="M236" i="36"/>
  <c r="J236" i="36"/>
  <c r="N235" i="36"/>
  <c r="P235" i="36" s="1"/>
  <c r="M235" i="36"/>
  <c r="J235" i="36"/>
  <c r="N234" i="36"/>
  <c r="P234" i="36" s="1"/>
  <c r="M234" i="36"/>
  <c r="J234" i="36"/>
  <c r="N233" i="36"/>
  <c r="P233" i="36" s="1"/>
  <c r="M233" i="36"/>
  <c r="J233" i="36"/>
  <c r="N232" i="36"/>
  <c r="P232" i="36" s="1"/>
  <c r="M232" i="36"/>
  <c r="J232" i="36"/>
  <c r="N231" i="36"/>
  <c r="P231" i="36" s="1"/>
  <c r="M231" i="36"/>
  <c r="J231" i="36"/>
  <c r="N230" i="36"/>
  <c r="P230" i="36" s="1"/>
  <c r="M230" i="36"/>
  <c r="J230" i="36"/>
  <c r="N229" i="36"/>
  <c r="P229" i="36" s="1"/>
  <c r="M229" i="36"/>
  <c r="J229" i="36"/>
  <c r="N228" i="36"/>
  <c r="P228" i="36" s="1"/>
  <c r="M228" i="36"/>
  <c r="J228" i="36"/>
  <c r="N227" i="36"/>
  <c r="P227" i="36" s="1"/>
  <c r="M227" i="36"/>
  <c r="J227" i="36"/>
  <c r="N226" i="36"/>
  <c r="P226" i="36" s="1"/>
  <c r="M226" i="36"/>
  <c r="J226" i="36"/>
  <c r="N225" i="36"/>
  <c r="P225" i="36" s="1"/>
  <c r="M225" i="36"/>
  <c r="J225" i="36"/>
  <c r="N224" i="36"/>
  <c r="P224" i="36" s="1"/>
  <c r="M224" i="36"/>
  <c r="J224" i="36"/>
  <c r="N223" i="36"/>
  <c r="P223" i="36" s="1"/>
  <c r="M223" i="36"/>
  <c r="J223" i="36"/>
  <c r="N222" i="36"/>
  <c r="P222" i="36" s="1"/>
  <c r="M222" i="36"/>
  <c r="J222" i="36"/>
  <c r="N221" i="36"/>
  <c r="P221" i="36" s="1"/>
  <c r="M221" i="36"/>
  <c r="J221" i="36"/>
  <c r="N220" i="36"/>
  <c r="P220" i="36" s="1"/>
  <c r="M220" i="36"/>
  <c r="J220" i="36"/>
  <c r="N219" i="36"/>
  <c r="P219" i="36" s="1"/>
  <c r="M219" i="36"/>
  <c r="J219" i="36"/>
  <c r="N218" i="36"/>
  <c r="P218" i="36" s="1"/>
  <c r="M218" i="36"/>
  <c r="J218" i="36"/>
  <c r="N217" i="36"/>
  <c r="P217" i="36" s="1"/>
  <c r="M217" i="36"/>
  <c r="J217" i="36"/>
  <c r="N216" i="36"/>
  <c r="P216" i="36" s="1"/>
  <c r="M216" i="36"/>
  <c r="J216" i="36"/>
  <c r="N215" i="36"/>
  <c r="P215" i="36" s="1"/>
  <c r="M215" i="36"/>
  <c r="J215" i="36"/>
  <c r="N214" i="36"/>
  <c r="P214" i="36" s="1"/>
  <c r="M214" i="36"/>
  <c r="J214" i="36"/>
  <c r="N213" i="36"/>
  <c r="P213" i="36" s="1"/>
  <c r="M213" i="36"/>
  <c r="J213" i="36"/>
  <c r="N212" i="36"/>
  <c r="P212" i="36" s="1"/>
  <c r="M212" i="36"/>
  <c r="J212" i="36"/>
  <c r="N211" i="36"/>
  <c r="P211" i="36" s="1"/>
  <c r="M211" i="36"/>
  <c r="J211" i="36"/>
  <c r="N210" i="36"/>
  <c r="P210" i="36" s="1"/>
  <c r="M210" i="36"/>
  <c r="J210" i="36"/>
  <c r="N207" i="36"/>
  <c r="P207" i="36" s="1"/>
  <c r="M207" i="36"/>
  <c r="J207" i="36"/>
  <c r="N206" i="36"/>
  <c r="P206" i="36" s="1"/>
  <c r="M206" i="36"/>
  <c r="J206" i="36"/>
  <c r="N205" i="36"/>
  <c r="P205" i="36" s="1"/>
  <c r="M205" i="36"/>
  <c r="J205" i="36"/>
  <c r="N204" i="36"/>
  <c r="P204" i="36" s="1"/>
  <c r="M204" i="36"/>
  <c r="J204" i="36"/>
  <c r="N203" i="36"/>
  <c r="P203" i="36" s="1"/>
  <c r="M203" i="36"/>
  <c r="J203" i="36"/>
  <c r="N202" i="36"/>
  <c r="P202" i="36" s="1"/>
  <c r="M202" i="36"/>
  <c r="J202" i="36"/>
  <c r="N201" i="36"/>
  <c r="P201" i="36" s="1"/>
  <c r="M201" i="36"/>
  <c r="J201" i="36"/>
  <c r="N200" i="36"/>
  <c r="P200" i="36" s="1"/>
  <c r="M200" i="36"/>
  <c r="J200" i="36"/>
  <c r="N199" i="36"/>
  <c r="P199" i="36" s="1"/>
  <c r="M199" i="36"/>
  <c r="J199" i="36"/>
  <c r="N198" i="36"/>
  <c r="P198" i="36" s="1"/>
  <c r="M198" i="36"/>
  <c r="J198" i="36"/>
  <c r="N197" i="36"/>
  <c r="P197" i="36" s="1"/>
  <c r="M197" i="36"/>
  <c r="J197" i="36"/>
  <c r="N196" i="36"/>
  <c r="P196" i="36" s="1"/>
  <c r="M196" i="36"/>
  <c r="J196" i="36"/>
  <c r="N191" i="36"/>
  <c r="P191" i="36" s="1"/>
  <c r="M191" i="36"/>
  <c r="J191" i="36"/>
  <c r="N190" i="36"/>
  <c r="P190" i="36" s="1"/>
  <c r="M190" i="36"/>
  <c r="J190" i="36"/>
  <c r="N189" i="36"/>
  <c r="P189" i="36" s="1"/>
  <c r="M189" i="36"/>
  <c r="J189" i="36"/>
  <c r="N188" i="36"/>
  <c r="P188" i="36" s="1"/>
  <c r="M188" i="36"/>
  <c r="J188" i="36"/>
  <c r="N187" i="36"/>
  <c r="P187" i="36" s="1"/>
  <c r="M187" i="36"/>
  <c r="J187" i="36"/>
  <c r="N186" i="36"/>
  <c r="P186" i="36" s="1"/>
  <c r="M186" i="36"/>
  <c r="J186" i="36"/>
  <c r="N185" i="36"/>
  <c r="P185" i="36" s="1"/>
  <c r="M185" i="36"/>
  <c r="J185" i="36"/>
  <c r="N184" i="36"/>
  <c r="P184" i="36" s="1"/>
  <c r="M184" i="36"/>
  <c r="J184" i="36"/>
  <c r="N183" i="36"/>
  <c r="P183" i="36" s="1"/>
  <c r="M183" i="36"/>
  <c r="J183" i="36"/>
  <c r="N182" i="36"/>
  <c r="P182" i="36" s="1"/>
  <c r="M182" i="36"/>
  <c r="J182" i="36"/>
  <c r="N181" i="36"/>
  <c r="P181" i="36" s="1"/>
  <c r="M181" i="36"/>
  <c r="N178" i="36"/>
  <c r="P178" i="36" s="1"/>
  <c r="M178" i="36"/>
  <c r="J178" i="36"/>
  <c r="N177" i="36"/>
  <c r="P177" i="36" s="1"/>
  <c r="M177" i="36"/>
  <c r="J177" i="36"/>
  <c r="P176" i="36"/>
  <c r="M176" i="36"/>
  <c r="J176" i="36"/>
  <c r="P175" i="36"/>
  <c r="M175" i="36"/>
  <c r="J175" i="36"/>
  <c r="P174" i="36"/>
  <c r="M174" i="36"/>
  <c r="J174" i="36"/>
  <c r="P173" i="36"/>
  <c r="M173" i="36"/>
  <c r="J173" i="36"/>
  <c r="P172" i="36"/>
  <c r="M172" i="36"/>
  <c r="J172" i="36"/>
  <c r="P171" i="36"/>
  <c r="M171" i="36"/>
  <c r="J171" i="36"/>
  <c r="N170" i="36"/>
  <c r="P170" i="36" s="1"/>
  <c r="M170" i="36"/>
  <c r="J170" i="36"/>
  <c r="P169" i="36"/>
  <c r="M169" i="36"/>
  <c r="J169" i="36"/>
  <c r="P168" i="36"/>
  <c r="M168" i="36"/>
  <c r="J168" i="36"/>
  <c r="P167" i="36"/>
  <c r="M167" i="36"/>
  <c r="J167" i="36"/>
  <c r="P166" i="36"/>
  <c r="M166" i="36"/>
  <c r="J166" i="36"/>
  <c r="P165" i="36"/>
  <c r="M165" i="36"/>
  <c r="J165" i="36"/>
  <c r="P164" i="36"/>
  <c r="M164" i="36"/>
  <c r="J164" i="36"/>
  <c r="P163" i="36"/>
  <c r="M163" i="36"/>
  <c r="J163" i="36"/>
  <c r="P162" i="36"/>
  <c r="M162" i="36"/>
  <c r="J162" i="36"/>
  <c r="P161" i="36"/>
  <c r="M161" i="36"/>
  <c r="J161" i="36"/>
  <c r="P160" i="36"/>
  <c r="M160" i="36"/>
  <c r="J160" i="36"/>
  <c r="P159" i="36"/>
  <c r="M159" i="36"/>
  <c r="J159" i="36"/>
  <c r="P158" i="36"/>
  <c r="M158" i="36"/>
  <c r="J158" i="36"/>
  <c r="P157" i="36"/>
  <c r="M157" i="36"/>
  <c r="J157" i="36"/>
  <c r="P156" i="36"/>
  <c r="M156" i="36"/>
  <c r="J156" i="36"/>
  <c r="P155" i="36"/>
  <c r="M155" i="36"/>
  <c r="J155" i="36"/>
  <c r="P154" i="36"/>
  <c r="M154" i="36"/>
  <c r="J154" i="36"/>
  <c r="P153" i="36"/>
  <c r="M153" i="36"/>
  <c r="J153" i="36"/>
  <c r="P152" i="36"/>
  <c r="M152" i="36"/>
  <c r="J152" i="36"/>
  <c r="P151" i="36"/>
  <c r="M151" i="36"/>
  <c r="J151" i="36"/>
  <c r="P150" i="36"/>
  <c r="M150" i="36"/>
  <c r="J150" i="36"/>
  <c r="P149" i="36"/>
  <c r="M149" i="36"/>
  <c r="J149" i="36"/>
  <c r="P148" i="36"/>
  <c r="M148" i="36"/>
  <c r="J148" i="36"/>
  <c r="P147" i="36"/>
  <c r="M147" i="36"/>
  <c r="J147" i="36"/>
  <c r="P146" i="36"/>
  <c r="M146" i="36"/>
  <c r="J146" i="36"/>
  <c r="P145" i="36"/>
  <c r="M145" i="36"/>
  <c r="J145" i="36"/>
  <c r="P144" i="36"/>
  <c r="M144" i="36"/>
  <c r="J144" i="36"/>
  <c r="P143" i="36"/>
  <c r="M143" i="36"/>
  <c r="J143" i="36"/>
  <c r="M142" i="36"/>
  <c r="J142" i="36"/>
  <c r="N137" i="36"/>
  <c r="P137" i="36" s="1"/>
  <c r="M137" i="36"/>
  <c r="J137" i="36"/>
  <c r="N136" i="36"/>
  <c r="P136" i="36" s="1"/>
  <c r="M136" i="36"/>
  <c r="J136" i="36"/>
  <c r="N135" i="36"/>
  <c r="P135" i="36" s="1"/>
  <c r="M135" i="36"/>
  <c r="J135" i="36"/>
  <c r="N134" i="36"/>
  <c r="P134" i="36" s="1"/>
  <c r="M134" i="36"/>
  <c r="J134" i="36"/>
  <c r="N133" i="36"/>
  <c r="P133" i="36" s="1"/>
  <c r="M133" i="36"/>
  <c r="J133" i="36"/>
  <c r="N132" i="36"/>
  <c r="P132" i="36" s="1"/>
  <c r="M132" i="36"/>
  <c r="J132" i="36"/>
  <c r="N131" i="36"/>
  <c r="P131" i="36" s="1"/>
  <c r="M131" i="36"/>
  <c r="J131" i="36"/>
  <c r="N130" i="36"/>
  <c r="P130" i="36" s="1"/>
  <c r="M130" i="36"/>
  <c r="J130" i="36"/>
  <c r="N129" i="36"/>
  <c r="P129" i="36" s="1"/>
  <c r="M129" i="36"/>
  <c r="J129" i="36"/>
  <c r="N128" i="36"/>
  <c r="P128" i="36" s="1"/>
  <c r="M128" i="36"/>
  <c r="J128" i="36"/>
  <c r="N127" i="36"/>
  <c r="P127" i="36" s="1"/>
  <c r="M127" i="36"/>
  <c r="J127" i="36"/>
  <c r="N126" i="36"/>
  <c r="P126" i="36" s="1"/>
  <c r="M126" i="36"/>
  <c r="J126" i="36"/>
  <c r="N125" i="36"/>
  <c r="P125" i="36" s="1"/>
  <c r="M125" i="36"/>
  <c r="J125" i="36"/>
  <c r="N124" i="36"/>
  <c r="P124" i="36" s="1"/>
  <c r="M124" i="36"/>
  <c r="J124" i="36"/>
  <c r="N123" i="36"/>
  <c r="P123" i="36" s="1"/>
  <c r="M123" i="36"/>
  <c r="J123" i="36"/>
  <c r="N122" i="36"/>
  <c r="P122" i="36" s="1"/>
  <c r="M122" i="36"/>
  <c r="J122" i="36"/>
  <c r="N121" i="36"/>
  <c r="P121" i="36" s="1"/>
  <c r="M121" i="36"/>
  <c r="J121" i="36"/>
  <c r="N120" i="36"/>
  <c r="P120" i="36" s="1"/>
  <c r="M120" i="36"/>
  <c r="J120" i="36"/>
  <c r="N119" i="36"/>
  <c r="P119" i="36" s="1"/>
  <c r="M119" i="36"/>
  <c r="J119" i="36"/>
  <c r="N118" i="36"/>
  <c r="P118" i="36" s="1"/>
  <c r="M118" i="36"/>
  <c r="J118" i="36"/>
  <c r="N117" i="36"/>
  <c r="P117" i="36" s="1"/>
  <c r="M117" i="36"/>
  <c r="J117" i="36"/>
  <c r="N116" i="36"/>
  <c r="P116" i="36" s="1"/>
  <c r="M116" i="36"/>
  <c r="J116" i="36"/>
  <c r="N115" i="36"/>
  <c r="P115" i="36" s="1"/>
  <c r="M115" i="36"/>
  <c r="J115" i="36"/>
  <c r="N114" i="36"/>
  <c r="P114" i="36" s="1"/>
  <c r="M114" i="36"/>
  <c r="J114" i="36"/>
  <c r="N113" i="36"/>
  <c r="P113" i="36" s="1"/>
  <c r="M113" i="36"/>
  <c r="J113" i="36"/>
  <c r="N112" i="36"/>
  <c r="P112" i="36" s="1"/>
  <c r="M112" i="36"/>
  <c r="J112" i="36"/>
  <c r="N111" i="36"/>
  <c r="P111" i="36" s="1"/>
  <c r="M111" i="36"/>
  <c r="J111" i="36"/>
  <c r="N110" i="36"/>
  <c r="P110" i="36" s="1"/>
  <c r="M110" i="36"/>
  <c r="J110" i="36"/>
  <c r="N109" i="36"/>
  <c r="P109" i="36" s="1"/>
  <c r="M109" i="36"/>
  <c r="J109" i="36"/>
  <c r="N108" i="36"/>
  <c r="P108" i="36" s="1"/>
  <c r="M108" i="36"/>
  <c r="J108" i="36"/>
  <c r="N107" i="36"/>
  <c r="P107" i="36" s="1"/>
  <c r="M107" i="36"/>
  <c r="J107" i="36"/>
  <c r="N106" i="36"/>
  <c r="P106" i="36" s="1"/>
  <c r="M106" i="36"/>
  <c r="J106" i="36"/>
  <c r="N105" i="36"/>
  <c r="P105" i="36" s="1"/>
  <c r="M105" i="36"/>
  <c r="J105" i="36"/>
  <c r="N104" i="36"/>
  <c r="P104" i="36" s="1"/>
  <c r="M104" i="36"/>
  <c r="J104" i="36"/>
  <c r="N103" i="36"/>
  <c r="P103" i="36" s="1"/>
  <c r="M103" i="36"/>
  <c r="J103" i="36"/>
  <c r="N102" i="36"/>
  <c r="P102" i="36" s="1"/>
  <c r="M102" i="36"/>
  <c r="J102" i="36"/>
  <c r="N101" i="36"/>
  <c r="P101" i="36" s="1"/>
  <c r="M101" i="36"/>
  <c r="J101" i="36"/>
  <c r="N100" i="36"/>
  <c r="P100" i="36" s="1"/>
  <c r="M100" i="36"/>
  <c r="J100" i="36"/>
  <c r="N99" i="36"/>
  <c r="P99" i="36" s="1"/>
  <c r="M99" i="36"/>
  <c r="J99" i="36"/>
  <c r="N98" i="36"/>
  <c r="P98" i="36" s="1"/>
  <c r="M98" i="36"/>
  <c r="J98" i="36"/>
  <c r="N97" i="36"/>
  <c r="P97" i="36" s="1"/>
  <c r="M97" i="36"/>
  <c r="J97" i="36"/>
  <c r="N96" i="36"/>
  <c r="P96" i="36" s="1"/>
  <c r="M96" i="36"/>
  <c r="J96" i="36"/>
  <c r="N95" i="36"/>
  <c r="P95" i="36" s="1"/>
  <c r="M95" i="36"/>
  <c r="J95" i="36"/>
  <c r="N94" i="36"/>
  <c r="P94" i="36" s="1"/>
  <c r="M94" i="36"/>
  <c r="J94" i="36"/>
  <c r="N93" i="36"/>
  <c r="P93" i="36" s="1"/>
  <c r="M93" i="36"/>
  <c r="J93" i="36"/>
  <c r="N92" i="36"/>
  <c r="P92" i="36" s="1"/>
  <c r="M92" i="36"/>
  <c r="J92" i="36"/>
  <c r="N91" i="36"/>
  <c r="P91" i="36" s="1"/>
  <c r="M91" i="36"/>
  <c r="J91" i="36"/>
  <c r="N90" i="36"/>
  <c r="P90" i="36" s="1"/>
  <c r="M90" i="36"/>
  <c r="J90" i="36"/>
  <c r="N89" i="36"/>
  <c r="P89" i="36" s="1"/>
  <c r="M89" i="36"/>
  <c r="J89" i="36"/>
  <c r="N88" i="36"/>
  <c r="P88" i="36" s="1"/>
  <c r="M88" i="36"/>
  <c r="J88" i="36"/>
  <c r="R87" i="36"/>
  <c r="R86" i="36"/>
  <c r="N84" i="36"/>
  <c r="P84" i="36" s="1"/>
  <c r="M84" i="36"/>
  <c r="J84" i="36"/>
  <c r="N83" i="36"/>
  <c r="P83" i="36" s="1"/>
  <c r="M83" i="36"/>
  <c r="J83" i="36"/>
  <c r="N82" i="36"/>
  <c r="P82" i="36" s="1"/>
  <c r="M82" i="36"/>
  <c r="J82" i="36"/>
  <c r="N78" i="36"/>
  <c r="P78" i="36" s="1"/>
  <c r="M78" i="36"/>
  <c r="J78" i="36"/>
  <c r="N77" i="36"/>
  <c r="P77" i="36" s="1"/>
  <c r="M77" i="36"/>
  <c r="J77" i="36"/>
  <c r="R68" i="36"/>
  <c r="R67" i="36"/>
  <c r="R66" i="36"/>
  <c r="R65" i="36"/>
  <c r="R54" i="36"/>
  <c r="R53" i="36"/>
  <c r="R51" i="36"/>
  <c r="R50" i="36"/>
  <c r="R49" i="36"/>
  <c r="R48" i="36"/>
  <c r="R47" i="36"/>
  <c r="R45" i="36"/>
  <c r="R44" i="36"/>
  <c r="R43" i="36"/>
  <c r="R42" i="36"/>
  <c r="R41" i="36"/>
  <c r="J40" i="36"/>
  <c r="G40" i="36"/>
  <c r="M39" i="36"/>
  <c r="J39" i="36"/>
  <c r="G39" i="36"/>
  <c r="M38" i="36"/>
  <c r="G38" i="36"/>
  <c r="G36" i="36"/>
  <c r="R30" i="36"/>
  <c r="R28" i="36"/>
  <c r="R27" i="36"/>
  <c r="R26" i="36"/>
  <c r="R25" i="36"/>
  <c r="R24" i="36"/>
  <c r="G23" i="36"/>
  <c r="J22" i="36"/>
  <c r="G22" i="36"/>
  <c r="M21" i="36"/>
  <c r="G21" i="36"/>
  <c r="M19" i="36"/>
  <c r="R13" i="36"/>
  <c r="R12" i="36"/>
  <c r="J247" i="36" l="1"/>
  <c r="G33" i="36" s="1"/>
  <c r="M247" i="36"/>
  <c r="J33" i="36" s="1"/>
  <c r="R243" i="36"/>
  <c r="R175" i="36"/>
  <c r="J300" i="36"/>
  <c r="G17" i="36" s="1"/>
  <c r="R239" i="36"/>
  <c r="P247" i="36"/>
  <c r="M33" i="36" s="1"/>
  <c r="M300" i="36"/>
  <c r="J17" i="36" s="1"/>
  <c r="P300" i="36"/>
  <c r="M17" i="36" s="1"/>
  <c r="R339" i="36"/>
  <c r="R20" i="36"/>
  <c r="R470" i="36"/>
  <c r="R502" i="36"/>
  <c r="R19" i="36"/>
  <c r="R22" i="36"/>
  <c r="R21" i="36"/>
  <c r="R162" i="36"/>
  <c r="R167" i="36"/>
  <c r="R169" i="36"/>
  <c r="R367" i="36"/>
  <c r="R421" i="36"/>
  <c r="R621" i="36"/>
  <c r="R253" i="36"/>
  <c r="R285" i="36"/>
  <c r="R343" i="36"/>
  <c r="R347" i="36"/>
  <c r="R18" i="36"/>
  <c r="R366" i="36"/>
  <c r="R371" i="36"/>
  <c r="R375" i="36"/>
  <c r="R379" i="36"/>
  <c r="R432" i="36"/>
  <c r="R443" i="36"/>
  <c r="R505" i="36"/>
  <c r="R506" i="36"/>
  <c r="R510" i="36"/>
  <c r="R217" i="36"/>
  <c r="R207" i="36"/>
  <c r="R211" i="36"/>
  <c r="R269" i="36"/>
  <c r="R307" i="36"/>
  <c r="R311" i="36"/>
  <c r="R315" i="36"/>
  <c r="R323" i="36"/>
  <c r="J518" i="36"/>
  <c r="R474" i="36"/>
  <c r="R478" i="36"/>
  <c r="R486" i="36"/>
  <c r="R384" i="36"/>
  <c r="R388" i="36"/>
  <c r="R453" i="36"/>
  <c r="R38" i="36"/>
  <c r="R100" i="36"/>
  <c r="R116" i="36"/>
  <c r="R136" i="36"/>
  <c r="R161" i="36"/>
  <c r="R163" i="36"/>
  <c r="M193" i="36"/>
  <c r="J32" i="36" s="1"/>
  <c r="R221" i="36"/>
  <c r="R225" i="36"/>
  <c r="P302" i="36"/>
  <c r="M58" i="36" s="1"/>
  <c r="M356" i="36"/>
  <c r="J59" i="36" s="1"/>
  <c r="R34" i="36"/>
  <c r="R624" i="36"/>
  <c r="J23" i="36"/>
  <c r="R23" i="36" s="1"/>
  <c r="R266" i="36"/>
  <c r="R282" i="36"/>
  <c r="R298" i="36"/>
  <c r="R313" i="36"/>
  <c r="R317" i="36"/>
  <c r="R345" i="36"/>
  <c r="R378" i="36"/>
  <c r="R383" i="36"/>
  <c r="R532" i="36"/>
  <c r="R539" i="36"/>
  <c r="R542" i="36"/>
  <c r="R546" i="36"/>
  <c r="R613" i="36"/>
  <c r="R618" i="36"/>
  <c r="R84" i="36"/>
  <c r="R130" i="36"/>
  <c r="R131" i="36"/>
  <c r="M194" i="36"/>
  <c r="J56" i="36" s="1"/>
  <c r="R143" i="36"/>
  <c r="R152" i="36"/>
  <c r="R182" i="36"/>
  <c r="R188" i="36"/>
  <c r="R223" i="36"/>
  <c r="R227" i="36"/>
  <c r="R261" i="36"/>
  <c r="R277" i="36"/>
  <c r="R293" i="36"/>
  <c r="R327" i="36"/>
  <c r="R331" i="36"/>
  <c r="R355" i="36"/>
  <c r="R394" i="36"/>
  <c r="R400" i="36"/>
  <c r="R416" i="36"/>
  <c r="R427" i="36"/>
  <c r="R448" i="36"/>
  <c r="R459" i="36"/>
  <c r="R490" i="36"/>
  <c r="R494" i="36"/>
  <c r="R522" i="36"/>
  <c r="R527" i="36"/>
  <c r="R549" i="36"/>
  <c r="R559" i="36"/>
  <c r="R560" i="36"/>
  <c r="R564" i="36"/>
  <c r="R571" i="36"/>
  <c r="R578" i="36"/>
  <c r="R589" i="36"/>
  <c r="R592" i="36"/>
  <c r="R606" i="36"/>
  <c r="R377" i="36"/>
  <c r="R425" i="36"/>
  <c r="R429" i="36"/>
  <c r="R457" i="36"/>
  <c r="R461" i="36"/>
  <c r="R476" i="36"/>
  <c r="R508" i="36"/>
  <c r="R610" i="36"/>
  <c r="R92" i="36"/>
  <c r="R108" i="36"/>
  <c r="R124" i="36"/>
  <c r="R145" i="36"/>
  <c r="R146" i="36"/>
  <c r="R147" i="36"/>
  <c r="R151" i="36"/>
  <c r="R155" i="36"/>
  <c r="R168" i="36"/>
  <c r="J193" i="36"/>
  <c r="G32" i="36" s="1"/>
  <c r="R170" i="36"/>
  <c r="R174" i="36"/>
  <c r="R185" i="36"/>
  <c r="R186" i="36"/>
  <c r="R187" i="36"/>
  <c r="R191" i="36"/>
  <c r="M246" i="36"/>
  <c r="J16" i="36" s="1"/>
  <c r="R201" i="36"/>
  <c r="R205" i="36"/>
  <c r="R209" i="36"/>
  <c r="R233" i="36"/>
  <c r="R237" i="36"/>
  <c r="R241" i="36"/>
  <c r="R258" i="36"/>
  <c r="R274" i="36"/>
  <c r="R290" i="36"/>
  <c r="R314" i="36"/>
  <c r="R329" i="36"/>
  <c r="R333" i="36"/>
  <c r="R362" i="36"/>
  <c r="R368" i="36"/>
  <c r="R398" i="36"/>
  <c r="R399" i="36"/>
  <c r="R403" i="36"/>
  <c r="R407" i="36"/>
  <c r="R413" i="36"/>
  <c r="R437" i="36"/>
  <c r="R441" i="36"/>
  <c r="R445" i="36"/>
  <c r="R492" i="36"/>
  <c r="R525" i="36"/>
  <c r="R576" i="36"/>
  <c r="R586" i="36"/>
  <c r="R601" i="36"/>
  <c r="R40" i="36"/>
  <c r="J139" i="36"/>
  <c r="G31" i="36" s="1"/>
  <c r="R105" i="36"/>
  <c r="R110" i="36"/>
  <c r="R113" i="36"/>
  <c r="R118" i="36"/>
  <c r="R126" i="36"/>
  <c r="R129" i="36"/>
  <c r="R133" i="36"/>
  <c r="R135" i="36"/>
  <c r="R150" i="36"/>
  <c r="R156" i="36"/>
  <c r="R160" i="36"/>
  <c r="R173" i="36"/>
  <c r="R196" i="36"/>
  <c r="R200" i="36"/>
  <c r="R203" i="36"/>
  <c r="R212" i="36"/>
  <c r="R216" i="36"/>
  <c r="R219" i="36"/>
  <c r="R228" i="36"/>
  <c r="R232" i="36"/>
  <c r="R235" i="36"/>
  <c r="R244" i="36"/>
  <c r="R255" i="36"/>
  <c r="R263" i="36"/>
  <c r="R271" i="36"/>
  <c r="R279" i="36"/>
  <c r="R287" i="36"/>
  <c r="R295" i="36"/>
  <c r="R321" i="36"/>
  <c r="R326" i="36"/>
  <c r="R330" i="36"/>
  <c r="J410" i="36"/>
  <c r="R115" i="36"/>
  <c r="R123" i="36"/>
  <c r="R166" i="36"/>
  <c r="R36" i="36"/>
  <c r="J85" i="36"/>
  <c r="G11" i="36" s="1"/>
  <c r="R89" i="36"/>
  <c r="R94" i="36"/>
  <c r="R97" i="36"/>
  <c r="R35" i="36"/>
  <c r="R39" i="36"/>
  <c r="R96" i="36"/>
  <c r="R104" i="36"/>
  <c r="R111" i="36"/>
  <c r="R119" i="36"/>
  <c r="R120" i="36"/>
  <c r="R127" i="36"/>
  <c r="R128" i="36"/>
  <c r="J194" i="36"/>
  <c r="G56" i="36" s="1"/>
  <c r="R144" i="36"/>
  <c r="R153" i="36"/>
  <c r="R154" i="36"/>
  <c r="R159" i="36"/>
  <c r="R176" i="36"/>
  <c r="R177" i="36"/>
  <c r="R184" i="36"/>
  <c r="M248" i="36"/>
  <c r="J57" i="36" s="1"/>
  <c r="R197" i="36"/>
  <c r="R213" i="36"/>
  <c r="R229" i="36"/>
  <c r="R245" i="36"/>
  <c r="R90" i="36"/>
  <c r="R183" i="36"/>
  <c r="R199" i="36"/>
  <c r="R204" i="36"/>
  <c r="R208" i="36"/>
  <c r="R215" i="36"/>
  <c r="R220" i="36"/>
  <c r="R224" i="36"/>
  <c r="R231" i="36"/>
  <c r="R236" i="36"/>
  <c r="R240" i="36"/>
  <c r="M302" i="36"/>
  <c r="J58" i="36" s="1"/>
  <c r="R254" i="36"/>
  <c r="R259" i="36"/>
  <c r="R262" i="36"/>
  <c r="R267" i="36"/>
  <c r="R270" i="36"/>
  <c r="R275" i="36"/>
  <c r="R278" i="36"/>
  <c r="R283" i="36"/>
  <c r="R286" i="36"/>
  <c r="R291" i="36"/>
  <c r="R294" i="36"/>
  <c r="R299" i="36"/>
  <c r="J356" i="36"/>
  <c r="R305" i="36"/>
  <c r="R310" i="36"/>
  <c r="R37" i="36"/>
  <c r="R301" i="36"/>
  <c r="P356" i="36"/>
  <c r="R306" i="36"/>
  <c r="R309" i="36"/>
  <c r="R318" i="36"/>
  <c r="R322" i="36"/>
  <c r="R325" i="36"/>
  <c r="R334" i="36"/>
  <c r="R350" i="36"/>
  <c r="R359" i="36"/>
  <c r="R382" i="36"/>
  <c r="R387" i="36"/>
  <c r="R391" i="36"/>
  <c r="R409" i="36"/>
  <c r="R417" i="36"/>
  <c r="R433" i="36"/>
  <c r="R449" i="36"/>
  <c r="M518" i="36"/>
  <c r="J62" i="36" s="1"/>
  <c r="R481" i="36"/>
  <c r="R497" i="36"/>
  <c r="R93" i="36"/>
  <c r="R98" i="36"/>
  <c r="R101" i="36"/>
  <c r="R106" i="36"/>
  <c r="R114" i="36"/>
  <c r="R122" i="36"/>
  <c r="R134" i="36"/>
  <c r="R148" i="36"/>
  <c r="R158" i="36"/>
  <c r="R164" i="36"/>
  <c r="R172" i="36"/>
  <c r="R178" i="36"/>
  <c r="R190" i="36"/>
  <c r="J302" i="36"/>
  <c r="R257" i="36"/>
  <c r="R265" i="36"/>
  <c r="R273" i="36"/>
  <c r="R281" i="36"/>
  <c r="R289" i="36"/>
  <c r="R319" i="36"/>
  <c r="R335" i="36"/>
  <c r="R351" i="36"/>
  <c r="R361" i="36"/>
  <c r="R363" i="36"/>
  <c r="R372" i="36"/>
  <c r="R393" i="36"/>
  <c r="R395" i="36"/>
  <c r="R404" i="36"/>
  <c r="R419" i="36"/>
  <c r="R424" i="36"/>
  <c r="R435" i="36"/>
  <c r="R440" i="36"/>
  <c r="R451" i="36"/>
  <c r="R456" i="36"/>
  <c r="R482" i="36"/>
  <c r="R498" i="36"/>
  <c r="R513" i="36"/>
  <c r="R514" i="36"/>
  <c r="R524" i="36"/>
  <c r="R530" i="36"/>
  <c r="R543" i="36"/>
  <c r="R544" i="36"/>
  <c r="R548" i="36"/>
  <c r="R555" i="36"/>
  <c r="R558" i="36"/>
  <c r="R562" i="36"/>
  <c r="R581" i="36"/>
  <c r="R337" i="36"/>
  <c r="R342" i="36"/>
  <c r="R353" i="36"/>
  <c r="R468" i="36"/>
  <c r="R473" i="36"/>
  <c r="R484" i="36"/>
  <c r="R489" i="36"/>
  <c r="R500" i="36"/>
  <c r="R516" i="36"/>
  <c r="R533" i="36"/>
  <c r="R565" i="36"/>
  <c r="R338" i="36"/>
  <c r="R341" i="36"/>
  <c r="R346" i="36"/>
  <c r="R349" i="36"/>
  <c r="R354" i="36"/>
  <c r="M410" i="36"/>
  <c r="J60" i="36" s="1"/>
  <c r="R360" i="36"/>
  <c r="R369" i="36"/>
  <c r="R370" i="36"/>
  <c r="R376" i="36"/>
  <c r="R385" i="36"/>
  <c r="R386" i="36"/>
  <c r="R392" i="36"/>
  <c r="R401" i="36"/>
  <c r="R402" i="36"/>
  <c r="R408" i="36"/>
  <c r="R412" i="36"/>
  <c r="R415" i="36"/>
  <c r="R420" i="36"/>
  <c r="R423" i="36"/>
  <c r="R428" i="36"/>
  <c r="R431" i="36"/>
  <c r="R436" i="36"/>
  <c r="R439" i="36"/>
  <c r="R444" i="36"/>
  <c r="R447" i="36"/>
  <c r="R452" i="36"/>
  <c r="R455" i="36"/>
  <c r="R460" i="36"/>
  <c r="R463" i="36"/>
  <c r="R469" i="36"/>
  <c r="R472" i="36"/>
  <c r="R477" i="36"/>
  <c r="R480" i="36"/>
  <c r="R485" i="36"/>
  <c r="R488" i="36"/>
  <c r="R493" i="36"/>
  <c r="R496" i="36"/>
  <c r="R501" i="36"/>
  <c r="R504" i="36"/>
  <c r="R512" i="36"/>
  <c r="M572" i="36"/>
  <c r="J63" i="36" s="1"/>
  <c r="R521" i="36"/>
  <c r="R523" i="36"/>
  <c r="R528" i="36"/>
  <c r="R529" i="36"/>
  <c r="R531" i="36"/>
  <c r="R535" i="36"/>
  <c r="R538" i="36"/>
  <c r="R540" i="36"/>
  <c r="R541" i="36"/>
  <c r="R551" i="36"/>
  <c r="R554" i="36"/>
  <c r="R556" i="36"/>
  <c r="R557" i="36"/>
  <c r="R567" i="36"/>
  <c r="R570" i="36"/>
  <c r="R598" i="36"/>
  <c r="R609" i="36"/>
  <c r="R612" i="36"/>
  <c r="R623" i="36"/>
  <c r="R297" i="36"/>
  <c r="R364" i="36"/>
  <c r="R374" i="36"/>
  <c r="R380" i="36"/>
  <c r="R390" i="36"/>
  <c r="R396" i="36"/>
  <c r="R406" i="36"/>
  <c r="M464" i="36"/>
  <c r="J61" i="36" s="1"/>
  <c r="R462" i="36"/>
  <c r="R509" i="36"/>
  <c r="R517" i="36"/>
  <c r="R526" i="36"/>
  <c r="R534" i="36"/>
  <c r="R536" i="36"/>
  <c r="R547" i="36"/>
  <c r="R550" i="36"/>
  <c r="R552" i="36"/>
  <c r="R563" i="36"/>
  <c r="R566" i="36"/>
  <c r="R568" i="36"/>
  <c r="R577" i="36"/>
  <c r="R585" i="36"/>
  <c r="R594" i="36"/>
  <c r="R597" i="36"/>
  <c r="R605" i="36"/>
  <c r="R608" i="36"/>
  <c r="R617" i="36"/>
  <c r="R582" i="36"/>
  <c r="R590" i="36"/>
  <c r="R593" i="36"/>
  <c r="R596" i="36"/>
  <c r="R602" i="36"/>
  <c r="R614" i="36"/>
  <c r="R622" i="36"/>
  <c r="R625" i="36"/>
  <c r="P85" i="36"/>
  <c r="M11" i="36" s="1"/>
  <c r="M140" i="36"/>
  <c r="M138" i="36"/>
  <c r="R88" i="36"/>
  <c r="R91" i="36"/>
  <c r="R99" i="36"/>
  <c r="R103" i="36"/>
  <c r="P193" i="36"/>
  <c r="M32" i="36" s="1"/>
  <c r="R95" i="36"/>
  <c r="R107" i="36"/>
  <c r="M85" i="36"/>
  <c r="R78" i="36"/>
  <c r="R82" i="36"/>
  <c r="R83" i="36"/>
  <c r="P140" i="36"/>
  <c r="P138" i="36"/>
  <c r="M14" i="36" s="1"/>
  <c r="P139" i="36"/>
  <c r="M31" i="36" s="1"/>
  <c r="R117" i="36"/>
  <c r="R125" i="36"/>
  <c r="R137" i="36"/>
  <c r="P194" i="36"/>
  <c r="P192" i="36"/>
  <c r="M15" i="36" s="1"/>
  <c r="R142" i="36"/>
  <c r="R157" i="36"/>
  <c r="R171" i="36"/>
  <c r="R189" i="36"/>
  <c r="P248" i="36"/>
  <c r="R202" i="36"/>
  <c r="R210" i="36"/>
  <c r="R218" i="36"/>
  <c r="R226" i="36"/>
  <c r="R234" i="36"/>
  <c r="R242" i="36"/>
  <c r="R252" i="36"/>
  <c r="R260" i="36"/>
  <c r="R268" i="36"/>
  <c r="R276" i="36"/>
  <c r="R284" i="36"/>
  <c r="R292" i="36"/>
  <c r="R308" i="36"/>
  <c r="R316" i="36"/>
  <c r="R324" i="36"/>
  <c r="R332" i="36"/>
  <c r="R340" i="36"/>
  <c r="R348" i="36"/>
  <c r="P410" i="36"/>
  <c r="R358" i="36"/>
  <c r="R373" i="36"/>
  <c r="R389" i="36"/>
  <c r="R405" i="36"/>
  <c r="R414" i="36"/>
  <c r="R422" i="36"/>
  <c r="R430" i="36"/>
  <c r="R438" i="36"/>
  <c r="R446" i="36"/>
  <c r="R454" i="36"/>
  <c r="P518" i="36"/>
  <c r="R518" i="36" s="1"/>
  <c r="R471" i="36"/>
  <c r="R479" i="36"/>
  <c r="R487" i="36"/>
  <c r="R495" i="36"/>
  <c r="R503" i="36"/>
  <c r="R511" i="36"/>
  <c r="R537" i="36"/>
  <c r="R553" i="36"/>
  <c r="R569" i="36"/>
  <c r="R102" i="36"/>
  <c r="P572" i="36"/>
  <c r="J140" i="36"/>
  <c r="M139" i="36"/>
  <c r="R109" i="36"/>
  <c r="R112" i="36"/>
  <c r="R121" i="36"/>
  <c r="R132" i="36"/>
  <c r="R149" i="36"/>
  <c r="R165" i="36"/>
  <c r="R181" i="36"/>
  <c r="R206" i="36"/>
  <c r="R214" i="36"/>
  <c r="R222" i="36"/>
  <c r="R230" i="36"/>
  <c r="R238" i="36"/>
  <c r="R256" i="36"/>
  <c r="R264" i="36"/>
  <c r="R272" i="36"/>
  <c r="R280" i="36"/>
  <c r="R288" i="36"/>
  <c r="R296" i="36"/>
  <c r="T356" i="36"/>
  <c r="R356" i="36"/>
  <c r="R312" i="36"/>
  <c r="R320" i="36"/>
  <c r="R328" i="36"/>
  <c r="R336" i="36"/>
  <c r="R344" i="36"/>
  <c r="R352" i="36"/>
  <c r="R365" i="36"/>
  <c r="R381" i="36"/>
  <c r="R397" i="36"/>
  <c r="P464" i="36"/>
  <c r="R418" i="36"/>
  <c r="R426" i="36"/>
  <c r="R434" i="36"/>
  <c r="R442" i="36"/>
  <c r="R450" i="36"/>
  <c r="R458" i="36"/>
  <c r="T518" i="36"/>
  <c r="R467" i="36"/>
  <c r="R475" i="36"/>
  <c r="R483" i="36"/>
  <c r="R491" i="36"/>
  <c r="R499" i="36"/>
  <c r="R507" i="36"/>
  <c r="R515" i="36"/>
  <c r="R545" i="36"/>
  <c r="R561" i="36"/>
  <c r="M192" i="36"/>
  <c r="R198" i="36"/>
  <c r="J246" i="36"/>
  <c r="G16" i="36" s="1"/>
  <c r="J248" i="36"/>
  <c r="R251" i="36"/>
  <c r="R304" i="36"/>
  <c r="J464" i="36"/>
  <c r="J572" i="36"/>
  <c r="R520" i="36"/>
  <c r="R583" i="36"/>
  <c r="R584" i="36"/>
  <c r="R599" i="36"/>
  <c r="R600" i="36"/>
  <c r="R615" i="36"/>
  <c r="R616" i="36"/>
  <c r="R575" i="36"/>
  <c r="R587" i="36"/>
  <c r="R588" i="36"/>
  <c r="R603" i="36"/>
  <c r="R604" i="36"/>
  <c r="R619" i="36"/>
  <c r="R620" i="36"/>
  <c r="J138" i="36"/>
  <c r="G14" i="36" s="1"/>
  <c r="P246" i="36"/>
  <c r="M16" i="36" s="1"/>
  <c r="P626" i="36"/>
  <c r="R591" i="36"/>
  <c r="R607" i="36"/>
  <c r="M626" i="36"/>
  <c r="R77" i="36"/>
  <c r="J192" i="36"/>
  <c r="G15" i="36" s="1"/>
  <c r="R250" i="36"/>
  <c r="R466" i="36"/>
  <c r="J626" i="36"/>
  <c r="R574" i="36"/>
  <c r="R579" i="36"/>
  <c r="R580" i="36"/>
  <c r="R595" i="36"/>
  <c r="R611" i="36"/>
  <c r="R33" i="36" l="1"/>
  <c r="R247" i="36"/>
  <c r="R17" i="36"/>
  <c r="T302" i="36"/>
  <c r="U302" i="36"/>
  <c r="R300" i="36"/>
  <c r="G46" i="36"/>
  <c r="R248" i="36"/>
  <c r="R32" i="36"/>
  <c r="R193" i="36"/>
  <c r="M46" i="36"/>
  <c r="T464" i="36"/>
  <c r="T248" i="36"/>
  <c r="R302" i="36"/>
  <c r="R410" i="36"/>
  <c r="S518" i="36"/>
  <c r="G62" i="36"/>
  <c r="T572" i="36"/>
  <c r="T410" i="36"/>
  <c r="S302" i="36"/>
  <c r="G58" i="36"/>
  <c r="R58" i="36" s="1"/>
  <c r="U356" i="36"/>
  <c r="M59" i="36"/>
  <c r="S356" i="36"/>
  <c r="G59" i="36"/>
  <c r="R16" i="36"/>
  <c r="S410" i="36"/>
  <c r="G60" i="36"/>
  <c r="S626" i="36"/>
  <c r="G64" i="36"/>
  <c r="S464" i="36"/>
  <c r="G61" i="36"/>
  <c r="U464" i="36"/>
  <c r="M61" i="36"/>
  <c r="S140" i="36"/>
  <c r="G55" i="36"/>
  <c r="U194" i="36"/>
  <c r="M56" i="36"/>
  <c r="R56" i="36" s="1"/>
  <c r="R194" i="36"/>
  <c r="U626" i="36"/>
  <c r="M64" i="36"/>
  <c r="U572" i="36"/>
  <c r="M63" i="36"/>
  <c r="M29" i="36"/>
  <c r="R572" i="36"/>
  <c r="R138" i="36"/>
  <c r="J14" i="36"/>
  <c r="R626" i="36"/>
  <c r="T626" i="36"/>
  <c r="J64" i="36"/>
  <c r="R192" i="36"/>
  <c r="J15" i="36"/>
  <c r="R15" i="36" s="1"/>
  <c r="S194" i="36"/>
  <c r="U518" i="36"/>
  <c r="M62" i="36"/>
  <c r="R464" i="36"/>
  <c r="U248" i="36"/>
  <c r="M57" i="36"/>
  <c r="U140" i="36"/>
  <c r="M55" i="36"/>
  <c r="R85" i="36"/>
  <c r="J11" i="36"/>
  <c r="T140" i="36"/>
  <c r="R140" i="36"/>
  <c r="J55" i="36"/>
  <c r="G29" i="36"/>
  <c r="S572" i="36"/>
  <c r="G63" i="36"/>
  <c r="S248" i="36"/>
  <c r="G57" i="36"/>
  <c r="R246" i="36"/>
  <c r="R139" i="36"/>
  <c r="J31" i="36"/>
  <c r="U410" i="36"/>
  <c r="M60" i="36"/>
  <c r="T194" i="36"/>
  <c r="G52" i="36" l="1"/>
  <c r="R61" i="36"/>
  <c r="R59" i="36"/>
  <c r="R60" i="36"/>
  <c r="R62" i="36"/>
  <c r="M52" i="36"/>
  <c r="R64" i="36"/>
  <c r="R11" i="36"/>
  <c r="R57" i="36"/>
  <c r="R63" i="36"/>
  <c r="J69" i="36"/>
  <c r="R55" i="36"/>
  <c r="J29" i="36"/>
  <c r="R29" i="36" s="1"/>
  <c r="R14" i="36"/>
  <c r="J46" i="36"/>
  <c r="R46" i="36" s="1"/>
  <c r="R31" i="36"/>
  <c r="M69" i="36"/>
  <c r="G69" i="36"/>
  <c r="J52" i="36" l="1"/>
  <c r="R52" i="36" s="1"/>
  <c r="R69" i="36"/>
  <c r="C15" i="3"/>
  <c r="C22" i="3" l="1"/>
  <c r="L42" i="4"/>
  <c r="C27" i="3" l="1"/>
  <c r="E30" i="3"/>
  <c r="D30" i="3"/>
  <c r="M1" i="32"/>
  <c r="N12" i="32"/>
  <c r="N13" i="32"/>
  <c r="N24" i="32"/>
  <c r="N25" i="32"/>
  <c r="N26" i="32"/>
  <c r="N27" i="32"/>
  <c r="N28" i="32"/>
  <c r="N30" i="32"/>
  <c r="N41" i="32"/>
  <c r="N42" i="32"/>
  <c r="N43" i="32"/>
  <c r="N44" i="32"/>
  <c r="N45" i="32"/>
  <c r="N47" i="32"/>
  <c r="N48" i="32"/>
  <c r="N49" i="32"/>
  <c r="N50" i="32"/>
  <c r="N51" i="32"/>
  <c r="N53" i="32"/>
  <c r="N54" i="32"/>
  <c r="N65" i="32"/>
  <c r="N66" i="32"/>
  <c r="N67" i="32"/>
  <c r="N68" i="32"/>
  <c r="N69" i="32"/>
  <c r="H78" i="32"/>
  <c r="J78" i="32"/>
  <c r="K78" i="32"/>
  <c r="L78" i="32" s="1"/>
  <c r="H79" i="32"/>
  <c r="J79" i="32"/>
  <c r="K79" i="32"/>
  <c r="L79" i="32" s="1"/>
  <c r="H80" i="32"/>
  <c r="J80" i="32"/>
  <c r="K80" i="32"/>
  <c r="L80" i="32" s="1"/>
  <c r="H81" i="32"/>
  <c r="J81" i="32"/>
  <c r="K81" i="32"/>
  <c r="L81" i="32" s="1"/>
  <c r="H82" i="32"/>
  <c r="J82" i="32"/>
  <c r="K82" i="32"/>
  <c r="L82" i="32" s="1"/>
  <c r="H83" i="32"/>
  <c r="J83" i="32"/>
  <c r="K83" i="32"/>
  <c r="L83" i="32" s="1"/>
  <c r="H84" i="32"/>
  <c r="J84" i="32"/>
  <c r="K84" i="32"/>
  <c r="L84" i="32" s="1"/>
  <c r="H85" i="32"/>
  <c r="J85" i="32"/>
  <c r="K85" i="32"/>
  <c r="L85" i="32" s="1"/>
  <c r="H86" i="32"/>
  <c r="J86" i="32"/>
  <c r="K86" i="32"/>
  <c r="L86" i="32" s="1"/>
  <c r="H87" i="32"/>
  <c r="J87" i="32"/>
  <c r="K87" i="32"/>
  <c r="L87" i="32" s="1"/>
  <c r="H88" i="32"/>
  <c r="J88" i="32"/>
  <c r="K88" i="32"/>
  <c r="L88" i="32" s="1"/>
  <c r="H89" i="32"/>
  <c r="J89" i="32"/>
  <c r="K89" i="32"/>
  <c r="L89" i="32" s="1"/>
  <c r="H90" i="32"/>
  <c r="J90" i="32"/>
  <c r="K90" i="32"/>
  <c r="L90" i="32" s="1"/>
  <c r="H91" i="32"/>
  <c r="J91" i="32"/>
  <c r="K91" i="32"/>
  <c r="L91" i="32" s="1"/>
  <c r="H92" i="32"/>
  <c r="J92" i="32"/>
  <c r="K92" i="32"/>
  <c r="L92" i="32" s="1"/>
  <c r="N94" i="32"/>
  <c r="N95" i="32"/>
  <c r="H96" i="32"/>
  <c r="J96" i="32"/>
  <c r="K96" i="32"/>
  <c r="L96" i="32" s="1"/>
  <c r="H97" i="32"/>
  <c r="J97" i="32"/>
  <c r="K97" i="32"/>
  <c r="L97" i="32" s="1"/>
  <c r="H98" i="32"/>
  <c r="J98" i="32"/>
  <c r="K98" i="32"/>
  <c r="L98" i="32" s="1"/>
  <c r="H99" i="32"/>
  <c r="J99" i="32"/>
  <c r="K99" i="32"/>
  <c r="L99" i="32" s="1"/>
  <c r="H100" i="32"/>
  <c r="J100" i="32"/>
  <c r="K100" i="32"/>
  <c r="L100" i="32" s="1"/>
  <c r="H101" i="32"/>
  <c r="J101" i="32"/>
  <c r="K101" i="32"/>
  <c r="L101" i="32" s="1"/>
  <c r="H102" i="32"/>
  <c r="J102" i="32"/>
  <c r="K102" i="32"/>
  <c r="L102" i="32" s="1"/>
  <c r="H103" i="32"/>
  <c r="J103" i="32"/>
  <c r="K103" i="32"/>
  <c r="L103" i="32" s="1"/>
  <c r="H104" i="32"/>
  <c r="J104" i="32"/>
  <c r="K104" i="32"/>
  <c r="L104" i="32" s="1"/>
  <c r="H105" i="32"/>
  <c r="J105" i="32"/>
  <c r="K105" i="32"/>
  <c r="L105" i="32" s="1"/>
  <c r="H106" i="32"/>
  <c r="J106" i="32"/>
  <c r="K106" i="32"/>
  <c r="L106" i="32" s="1"/>
  <c r="H107" i="32"/>
  <c r="J107" i="32"/>
  <c r="K107" i="32"/>
  <c r="L107" i="32" s="1"/>
  <c r="H108" i="32"/>
  <c r="J108" i="32"/>
  <c r="K108" i="32"/>
  <c r="L108" i="32" s="1"/>
  <c r="H109" i="32"/>
  <c r="J109" i="32"/>
  <c r="K109" i="32"/>
  <c r="L109" i="32" s="1"/>
  <c r="H110" i="32"/>
  <c r="J110" i="32"/>
  <c r="K110" i="32"/>
  <c r="L110" i="32" s="1"/>
  <c r="H111" i="32"/>
  <c r="J111" i="32"/>
  <c r="K111" i="32"/>
  <c r="L111" i="32" s="1"/>
  <c r="H112" i="32"/>
  <c r="J112" i="32"/>
  <c r="K112" i="32"/>
  <c r="L112" i="32" s="1"/>
  <c r="H113" i="32"/>
  <c r="J113" i="32"/>
  <c r="K113" i="32"/>
  <c r="L113" i="32" s="1"/>
  <c r="H114" i="32"/>
  <c r="J114" i="32"/>
  <c r="K114" i="32"/>
  <c r="L114" i="32" s="1"/>
  <c r="H115" i="32"/>
  <c r="J115" i="32"/>
  <c r="K115" i="32"/>
  <c r="L115" i="32" s="1"/>
  <c r="H116" i="32"/>
  <c r="J116" i="32"/>
  <c r="K116" i="32"/>
  <c r="L116" i="32" s="1"/>
  <c r="H117" i="32"/>
  <c r="J117" i="32"/>
  <c r="K117" i="32"/>
  <c r="L117" i="32" s="1"/>
  <c r="H118" i="32"/>
  <c r="J118" i="32"/>
  <c r="K118" i="32"/>
  <c r="L118" i="32" s="1"/>
  <c r="H119" i="32"/>
  <c r="J119" i="32"/>
  <c r="K119" i="32"/>
  <c r="L119" i="32" s="1"/>
  <c r="H120" i="32"/>
  <c r="J120" i="32"/>
  <c r="K120" i="32"/>
  <c r="L120" i="32" s="1"/>
  <c r="H121" i="32"/>
  <c r="J121" i="32"/>
  <c r="K121" i="32"/>
  <c r="L121" i="32" s="1"/>
  <c r="H122" i="32"/>
  <c r="J122" i="32"/>
  <c r="K122" i="32"/>
  <c r="L122" i="32" s="1"/>
  <c r="H123" i="32"/>
  <c r="J123" i="32"/>
  <c r="K123" i="32"/>
  <c r="L123" i="32" s="1"/>
  <c r="H124" i="32"/>
  <c r="J124" i="32"/>
  <c r="K124" i="32"/>
  <c r="L124" i="32" s="1"/>
  <c r="H125" i="32"/>
  <c r="J125" i="32"/>
  <c r="K125" i="32"/>
  <c r="L125" i="32" s="1"/>
  <c r="H126" i="32"/>
  <c r="J126" i="32"/>
  <c r="K126" i="32"/>
  <c r="L126" i="32" s="1"/>
  <c r="H127" i="32"/>
  <c r="J127" i="32"/>
  <c r="K127" i="32"/>
  <c r="L127" i="32" s="1"/>
  <c r="H128" i="32"/>
  <c r="J128" i="32"/>
  <c r="K128" i="32"/>
  <c r="L128" i="32" s="1"/>
  <c r="H129" i="32"/>
  <c r="J129" i="32"/>
  <c r="K129" i="32"/>
  <c r="L129" i="32" s="1"/>
  <c r="H130" i="32"/>
  <c r="J130" i="32"/>
  <c r="K130" i="32"/>
  <c r="L130" i="32" s="1"/>
  <c r="H131" i="32"/>
  <c r="J131" i="32"/>
  <c r="K131" i="32"/>
  <c r="L131" i="32" s="1"/>
  <c r="H132" i="32"/>
  <c r="J132" i="32"/>
  <c r="K132" i="32"/>
  <c r="L132" i="32" s="1"/>
  <c r="H133" i="32"/>
  <c r="J133" i="32"/>
  <c r="K133" i="32"/>
  <c r="L133" i="32" s="1"/>
  <c r="H134" i="32"/>
  <c r="J134" i="32"/>
  <c r="K134" i="32"/>
  <c r="L134" i="32" s="1"/>
  <c r="H135" i="32"/>
  <c r="J135" i="32"/>
  <c r="K135" i="32"/>
  <c r="L135" i="32" s="1"/>
  <c r="H136" i="32"/>
  <c r="J136" i="32"/>
  <c r="K136" i="32"/>
  <c r="L136" i="32" s="1"/>
  <c r="H137" i="32"/>
  <c r="J137" i="32"/>
  <c r="K137" i="32"/>
  <c r="L137" i="32" s="1"/>
  <c r="H138" i="32"/>
  <c r="J138" i="32"/>
  <c r="K138" i="32"/>
  <c r="L138" i="32" s="1"/>
  <c r="H139" i="32"/>
  <c r="J139" i="32"/>
  <c r="K139" i="32"/>
  <c r="L139" i="32" s="1"/>
  <c r="H140" i="32"/>
  <c r="J140" i="32"/>
  <c r="K140" i="32"/>
  <c r="L140" i="32" s="1"/>
  <c r="H141" i="32"/>
  <c r="J141" i="32"/>
  <c r="K141" i="32"/>
  <c r="L141" i="32" s="1"/>
  <c r="H142" i="32"/>
  <c r="J142" i="32"/>
  <c r="K142" i="32"/>
  <c r="L142" i="32" s="1"/>
  <c r="H143" i="32"/>
  <c r="J143" i="32"/>
  <c r="K143" i="32"/>
  <c r="L143" i="32" s="1"/>
  <c r="H144" i="32"/>
  <c r="J144" i="32"/>
  <c r="K144" i="32"/>
  <c r="L144" i="32" s="1"/>
  <c r="H145" i="32"/>
  <c r="J145" i="32"/>
  <c r="K145" i="32"/>
  <c r="L145" i="32" s="1"/>
  <c r="H146" i="32"/>
  <c r="H14" i="32" s="1"/>
  <c r="J146" i="32"/>
  <c r="L146" i="32"/>
  <c r="L14" i="32" s="1"/>
  <c r="H147" i="32"/>
  <c r="H31" i="32" s="1"/>
  <c r="J147" i="32"/>
  <c r="J31" i="32" s="1"/>
  <c r="L147" i="32"/>
  <c r="L31" i="32" s="1"/>
  <c r="N149" i="32"/>
  <c r="H150" i="32"/>
  <c r="J150" i="32"/>
  <c r="K150" i="32"/>
  <c r="L150" i="32" s="1"/>
  <c r="H151" i="32"/>
  <c r="J151" i="32"/>
  <c r="K151" i="32"/>
  <c r="L151" i="32" s="1"/>
  <c r="H152" i="32"/>
  <c r="J152" i="32"/>
  <c r="K152" i="32"/>
  <c r="L152" i="32" s="1"/>
  <c r="H153" i="32"/>
  <c r="J153" i="32"/>
  <c r="K153" i="32"/>
  <c r="L153" i="32" s="1"/>
  <c r="H154" i="32"/>
  <c r="J154" i="32"/>
  <c r="K154" i="32"/>
  <c r="L154" i="32" s="1"/>
  <c r="H155" i="32"/>
  <c r="J155" i="32"/>
  <c r="K155" i="32"/>
  <c r="L155" i="32" s="1"/>
  <c r="H156" i="32"/>
  <c r="J156" i="32"/>
  <c r="K156" i="32"/>
  <c r="L156" i="32" s="1"/>
  <c r="H157" i="32"/>
  <c r="J157" i="32"/>
  <c r="K157" i="32"/>
  <c r="L157" i="32" s="1"/>
  <c r="H158" i="32"/>
  <c r="J158" i="32"/>
  <c r="K158" i="32"/>
  <c r="L158" i="32" s="1"/>
  <c r="H159" i="32"/>
  <c r="J159" i="32"/>
  <c r="K159" i="32"/>
  <c r="L159" i="32" s="1"/>
  <c r="H160" i="32"/>
  <c r="J160" i="32"/>
  <c r="K160" i="32"/>
  <c r="L160" i="32" s="1"/>
  <c r="H161" i="32"/>
  <c r="J161" i="32"/>
  <c r="K161" i="32"/>
  <c r="L161" i="32" s="1"/>
  <c r="H162" i="32"/>
  <c r="J162" i="32"/>
  <c r="K162" i="32"/>
  <c r="L162" i="32" s="1"/>
  <c r="H163" i="32"/>
  <c r="J163" i="32"/>
  <c r="K163" i="32"/>
  <c r="L163" i="32" s="1"/>
  <c r="H164" i="32"/>
  <c r="J164" i="32"/>
  <c r="K164" i="32"/>
  <c r="L164" i="32" s="1"/>
  <c r="H165" i="32"/>
  <c r="J165" i="32"/>
  <c r="K165" i="32"/>
  <c r="L165" i="32" s="1"/>
  <c r="H166" i="32"/>
  <c r="J166" i="32"/>
  <c r="K166" i="32"/>
  <c r="L166" i="32" s="1"/>
  <c r="H167" i="32"/>
  <c r="J167" i="32"/>
  <c r="K167" i="32"/>
  <c r="L167" i="32" s="1"/>
  <c r="H168" i="32"/>
  <c r="J168" i="32"/>
  <c r="K168" i="32"/>
  <c r="L168" i="32" s="1"/>
  <c r="H169" i="32"/>
  <c r="J169" i="32"/>
  <c r="K169" i="32"/>
  <c r="L169" i="32" s="1"/>
  <c r="H170" i="32"/>
  <c r="J170" i="32"/>
  <c r="K170" i="32"/>
  <c r="L170" i="32" s="1"/>
  <c r="H171" i="32"/>
  <c r="J171" i="32"/>
  <c r="K171" i="32"/>
  <c r="L171" i="32" s="1"/>
  <c r="H172" i="32"/>
  <c r="J172" i="32"/>
  <c r="K172" i="32"/>
  <c r="L172" i="32" s="1"/>
  <c r="H173" i="32"/>
  <c r="J173" i="32"/>
  <c r="K173" i="32"/>
  <c r="L173" i="32" s="1"/>
  <c r="H174" i="32"/>
  <c r="J174" i="32"/>
  <c r="K174" i="32"/>
  <c r="L174" i="32" s="1"/>
  <c r="H175" i="32"/>
  <c r="J175" i="32"/>
  <c r="K175" i="32"/>
  <c r="L175" i="32" s="1"/>
  <c r="H176" i="32"/>
  <c r="J176" i="32"/>
  <c r="K176" i="32"/>
  <c r="L176" i="32" s="1"/>
  <c r="H177" i="32"/>
  <c r="J177" i="32"/>
  <c r="K177" i="32"/>
  <c r="L177" i="32" s="1"/>
  <c r="H178" i="32"/>
  <c r="J178" i="32"/>
  <c r="K178" i="32"/>
  <c r="L178" i="32" s="1"/>
  <c r="H179" i="32"/>
  <c r="J179" i="32"/>
  <c r="K179" i="32"/>
  <c r="L179" i="32" s="1"/>
  <c r="H180" i="32"/>
  <c r="J180" i="32"/>
  <c r="K180" i="32"/>
  <c r="L180" i="32" s="1"/>
  <c r="H181" i="32"/>
  <c r="J181" i="32"/>
  <c r="K181" i="32"/>
  <c r="L181" i="32" s="1"/>
  <c r="H182" i="32"/>
  <c r="J182" i="32"/>
  <c r="K182" i="32"/>
  <c r="L182" i="32" s="1"/>
  <c r="H183" i="32"/>
  <c r="J183" i="32"/>
  <c r="K183" i="32"/>
  <c r="L183" i="32" s="1"/>
  <c r="H184" i="32"/>
  <c r="J184" i="32"/>
  <c r="K184" i="32"/>
  <c r="L184" i="32" s="1"/>
  <c r="H185" i="32"/>
  <c r="J185" i="32"/>
  <c r="K185" i="32"/>
  <c r="L185" i="32" s="1"/>
  <c r="H186" i="32"/>
  <c r="J186" i="32"/>
  <c r="K186" i="32"/>
  <c r="L186" i="32" s="1"/>
  <c r="H187" i="32"/>
  <c r="J187" i="32"/>
  <c r="K187" i="32"/>
  <c r="L187" i="32" s="1"/>
  <c r="H188" i="32"/>
  <c r="J188" i="32"/>
  <c r="K188" i="32"/>
  <c r="L188" i="32" s="1"/>
  <c r="H189" i="32"/>
  <c r="J189" i="32"/>
  <c r="K189" i="32"/>
  <c r="L189" i="32" s="1"/>
  <c r="H190" i="32"/>
  <c r="J190" i="32"/>
  <c r="K190" i="32"/>
  <c r="L190" i="32" s="1"/>
  <c r="H191" i="32"/>
  <c r="J191" i="32"/>
  <c r="K191" i="32"/>
  <c r="L191" i="32" s="1"/>
  <c r="H192" i="32"/>
  <c r="J192" i="32"/>
  <c r="K192" i="32"/>
  <c r="L192" i="32" s="1"/>
  <c r="H193" i="32"/>
  <c r="J193" i="32"/>
  <c r="K193" i="32"/>
  <c r="L193" i="32" s="1"/>
  <c r="H194" i="32"/>
  <c r="J194" i="32"/>
  <c r="K194" i="32"/>
  <c r="L194" i="32" s="1"/>
  <c r="H195" i="32"/>
  <c r="J195" i="32"/>
  <c r="K195" i="32"/>
  <c r="L195" i="32" s="1"/>
  <c r="H196" i="32"/>
  <c r="J196" i="32"/>
  <c r="K196" i="32"/>
  <c r="L196" i="32" s="1"/>
  <c r="H197" i="32"/>
  <c r="J197" i="32"/>
  <c r="K197" i="32"/>
  <c r="L197" i="32" s="1"/>
  <c r="H198" i="32"/>
  <c r="J198" i="32"/>
  <c r="K198" i="32"/>
  <c r="L198" i="32" s="1"/>
  <c r="H199" i="32"/>
  <c r="J199" i="32"/>
  <c r="K199" i="32"/>
  <c r="L199" i="32" s="1"/>
  <c r="H200" i="32"/>
  <c r="H15" i="32" s="1"/>
  <c r="J200" i="32"/>
  <c r="J15" i="32" s="1"/>
  <c r="L200" i="32"/>
  <c r="L15" i="32" s="1"/>
  <c r="H201" i="32"/>
  <c r="H32" i="32" s="1"/>
  <c r="J201" i="32"/>
  <c r="J32" i="32" s="1"/>
  <c r="L201" i="32"/>
  <c r="L32" i="32" s="1"/>
  <c r="N203" i="32"/>
  <c r="H204" i="32"/>
  <c r="J204" i="32"/>
  <c r="K204" i="32"/>
  <c r="L204" i="32" s="1"/>
  <c r="H205" i="32"/>
  <c r="J205" i="32"/>
  <c r="K205" i="32"/>
  <c r="L205" i="32" s="1"/>
  <c r="H206" i="32"/>
  <c r="J206" i="32"/>
  <c r="K206" i="32"/>
  <c r="L206" i="32" s="1"/>
  <c r="H207" i="32"/>
  <c r="J207" i="32"/>
  <c r="K207" i="32"/>
  <c r="L207" i="32" s="1"/>
  <c r="H208" i="32"/>
  <c r="J208" i="32"/>
  <c r="K208" i="32"/>
  <c r="L208" i="32" s="1"/>
  <c r="H209" i="32"/>
  <c r="J209" i="32"/>
  <c r="K209" i="32"/>
  <c r="L209" i="32" s="1"/>
  <c r="H210" i="32"/>
  <c r="J210" i="32"/>
  <c r="K210" i="32"/>
  <c r="L210" i="32" s="1"/>
  <c r="H211" i="32"/>
  <c r="J211" i="32"/>
  <c r="K211" i="32"/>
  <c r="L211" i="32" s="1"/>
  <c r="H212" i="32"/>
  <c r="J212" i="32"/>
  <c r="K212" i="32"/>
  <c r="L212" i="32" s="1"/>
  <c r="H213" i="32"/>
  <c r="J213" i="32"/>
  <c r="K213" i="32"/>
  <c r="L213" i="32" s="1"/>
  <c r="H214" i="32"/>
  <c r="J214" i="32"/>
  <c r="K214" i="32"/>
  <c r="L214" i="32" s="1"/>
  <c r="H215" i="32"/>
  <c r="J215" i="32"/>
  <c r="K215" i="32"/>
  <c r="L215" i="32" s="1"/>
  <c r="H216" i="32"/>
  <c r="J216" i="32"/>
  <c r="K216" i="32"/>
  <c r="L216" i="32" s="1"/>
  <c r="H217" i="32"/>
  <c r="J217" i="32"/>
  <c r="K217" i="32"/>
  <c r="L217" i="32" s="1"/>
  <c r="H218" i="32"/>
  <c r="J218" i="32"/>
  <c r="K218" i="32"/>
  <c r="L218" i="32" s="1"/>
  <c r="H219" i="32"/>
  <c r="J219" i="32"/>
  <c r="K219" i="32"/>
  <c r="L219" i="32" s="1"/>
  <c r="H220" i="32"/>
  <c r="J220" i="32"/>
  <c r="K220" i="32"/>
  <c r="L220" i="32" s="1"/>
  <c r="H221" i="32"/>
  <c r="J221" i="32"/>
  <c r="K221" i="32"/>
  <c r="L221" i="32" s="1"/>
  <c r="H222" i="32"/>
  <c r="J222" i="32"/>
  <c r="K222" i="32"/>
  <c r="L222" i="32" s="1"/>
  <c r="H223" i="32"/>
  <c r="J223" i="32"/>
  <c r="K223" i="32"/>
  <c r="L223" i="32" s="1"/>
  <c r="H224" i="32"/>
  <c r="J224" i="32"/>
  <c r="K224" i="32"/>
  <c r="L224" i="32" s="1"/>
  <c r="H225" i="32"/>
  <c r="J225" i="32"/>
  <c r="K225" i="32"/>
  <c r="L225" i="32" s="1"/>
  <c r="H226" i="32"/>
  <c r="J226" i="32"/>
  <c r="K226" i="32"/>
  <c r="L226" i="32" s="1"/>
  <c r="H227" i="32"/>
  <c r="J227" i="32"/>
  <c r="K227" i="32"/>
  <c r="L227" i="32" s="1"/>
  <c r="H228" i="32"/>
  <c r="J228" i="32"/>
  <c r="K228" i="32"/>
  <c r="L228" i="32" s="1"/>
  <c r="H229" i="32"/>
  <c r="J229" i="32"/>
  <c r="K229" i="32"/>
  <c r="L229" i="32" s="1"/>
  <c r="H230" i="32"/>
  <c r="J230" i="32"/>
  <c r="K230" i="32"/>
  <c r="L230" i="32" s="1"/>
  <c r="H231" i="32"/>
  <c r="J231" i="32"/>
  <c r="K231" i="32"/>
  <c r="L231" i="32" s="1"/>
  <c r="H232" i="32"/>
  <c r="J232" i="32"/>
  <c r="K232" i="32"/>
  <c r="L232" i="32" s="1"/>
  <c r="H233" i="32"/>
  <c r="J233" i="32"/>
  <c r="K233" i="32"/>
  <c r="L233" i="32" s="1"/>
  <c r="H234" i="32"/>
  <c r="J234" i="32"/>
  <c r="K234" i="32"/>
  <c r="L234" i="32" s="1"/>
  <c r="H235" i="32"/>
  <c r="J235" i="32"/>
  <c r="K235" i="32"/>
  <c r="L235" i="32" s="1"/>
  <c r="H236" i="32"/>
  <c r="J236" i="32"/>
  <c r="K236" i="32"/>
  <c r="L236" i="32" s="1"/>
  <c r="H237" i="32"/>
  <c r="J237" i="32"/>
  <c r="K237" i="32"/>
  <c r="L237" i="32" s="1"/>
  <c r="H238" i="32"/>
  <c r="J238" i="32"/>
  <c r="K238" i="32"/>
  <c r="L238" i="32" s="1"/>
  <c r="H239" i="32"/>
  <c r="J239" i="32"/>
  <c r="K239" i="32"/>
  <c r="L239" i="32" s="1"/>
  <c r="H240" i="32"/>
  <c r="J240" i="32"/>
  <c r="K240" i="32"/>
  <c r="L240" i="32" s="1"/>
  <c r="H241" i="32"/>
  <c r="J241" i="32"/>
  <c r="K241" i="32"/>
  <c r="L241" i="32" s="1"/>
  <c r="H242" i="32"/>
  <c r="J242" i="32"/>
  <c r="K242" i="32"/>
  <c r="L242" i="32" s="1"/>
  <c r="H243" i="32"/>
  <c r="J243" i="32"/>
  <c r="K243" i="32"/>
  <c r="L243" i="32" s="1"/>
  <c r="H244" i="32"/>
  <c r="J244" i="32"/>
  <c r="K244" i="32"/>
  <c r="L244" i="32" s="1"/>
  <c r="H245" i="32"/>
  <c r="J245" i="32"/>
  <c r="K245" i="32"/>
  <c r="L245" i="32" s="1"/>
  <c r="H246" i="32"/>
  <c r="J246" i="32"/>
  <c r="K246" i="32"/>
  <c r="L246" i="32" s="1"/>
  <c r="H247" i="32"/>
  <c r="J247" i="32"/>
  <c r="K247" i="32"/>
  <c r="L247" i="32" s="1"/>
  <c r="H248" i="32"/>
  <c r="J248" i="32"/>
  <c r="K248" i="32"/>
  <c r="L248" i="32" s="1"/>
  <c r="H249" i="32"/>
  <c r="J249" i="32"/>
  <c r="K249" i="32"/>
  <c r="L249" i="32" s="1"/>
  <c r="H250" i="32"/>
  <c r="J250" i="32"/>
  <c r="K250" i="32"/>
  <c r="L250" i="32" s="1"/>
  <c r="H251" i="32"/>
  <c r="J251" i="32"/>
  <c r="K251" i="32"/>
  <c r="L251" i="32" s="1"/>
  <c r="H252" i="32"/>
  <c r="J252" i="32"/>
  <c r="K252" i="32"/>
  <c r="L252" i="32" s="1"/>
  <c r="H253" i="32"/>
  <c r="J253" i="32"/>
  <c r="K253" i="32"/>
  <c r="L253" i="32" s="1"/>
  <c r="H254" i="32"/>
  <c r="H16" i="32" s="1"/>
  <c r="J254" i="32"/>
  <c r="J16" i="32" s="1"/>
  <c r="L254" i="32"/>
  <c r="L16" i="32" s="1"/>
  <c r="H255" i="32"/>
  <c r="H33" i="32" s="1"/>
  <c r="J255" i="32"/>
  <c r="J33" i="32" s="1"/>
  <c r="L255" i="32"/>
  <c r="L33" i="32" s="1"/>
  <c r="N257" i="32"/>
  <c r="H258" i="32"/>
  <c r="J258" i="32"/>
  <c r="K258" i="32"/>
  <c r="L258" i="32" s="1"/>
  <c r="H259" i="32"/>
  <c r="J259" i="32"/>
  <c r="K259" i="32"/>
  <c r="L259" i="32" s="1"/>
  <c r="H260" i="32"/>
  <c r="J260" i="32"/>
  <c r="K260" i="32"/>
  <c r="L260" i="32" s="1"/>
  <c r="H261" i="32"/>
  <c r="J261" i="32"/>
  <c r="K261" i="32"/>
  <c r="L261" i="32" s="1"/>
  <c r="H262" i="32"/>
  <c r="J262" i="32"/>
  <c r="K262" i="32"/>
  <c r="L262" i="32" s="1"/>
  <c r="H263" i="32"/>
  <c r="J263" i="32"/>
  <c r="K263" i="32"/>
  <c r="L263" i="32" s="1"/>
  <c r="H264" i="32"/>
  <c r="J264" i="32"/>
  <c r="K264" i="32"/>
  <c r="L264" i="32" s="1"/>
  <c r="H265" i="32"/>
  <c r="J265" i="32"/>
  <c r="K265" i="32"/>
  <c r="L265" i="32" s="1"/>
  <c r="H266" i="32"/>
  <c r="J266" i="32"/>
  <c r="K266" i="32"/>
  <c r="L266" i="32" s="1"/>
  <c r="H267" i="32"/>
  <c r="J267" i="32"/>
  <c r="K267" i="32"/>
  <c r="L267" i="32" s="1"/>
  <c r="H268" i="32"/>
  <c r="J268" i="32"/>
  <c r="K268" i="32"/>
  <c r="L268" i="32" s="1"/>
  <c r="H269" i="32"/>
  <c r="J269" i="32"/>
  <c r="K269" i="32"/>
  <c r="L269" i="32" s="1"/>
  <c r="H270" i="32"/>
  <c r="J270" i="32"/>
  <c r="K270" i="32"/>
  <c r="L270" i="32" s="1"/>
  <c r="H271" i="32"/>
  <c r="J271" i="32"/>
  <c r="K271" i="32"/>
  <c r="L271" i="32" s="1"/>
  <c r="H272" i="32"/>
  <c r="J272" i="32"/>
  <c r="K272" i="32"/>
  <c r="L272" i="32" s="1"/>
  <c r="H273" i="32"/>
  <c r="J273" i="32"/>
  <c r="K273" i="32"/>
  <c r="L273" i="32" s="1"/>
  <c r="H274" i="32"/>
  <c r="J274" i="32"/>
  <c r="K274" i="32"/>
  <c r="L274" i="32" s="1"/>
  <c r="H275" i="32"/>
  <c r="J275" i="32"/>
  <c r="K275" i="32"/>
  <c r="L275" i="32" s="1"/>
  <c r="H276" i="32"/>
  <c r="J276" i="32"/>
  <c r="K276" i="32"/>
  <c r="L276" i="32" s="1"/>
  <c r="H277" i="32"/>
  <c r="J277" i="32"/>
  <c r="K277" i="32"/>
  <c r="L277" i="32" s="1"/>
  <c r="H278" i="32"/>
  <c r="J278" i="32"/>
  <c r="K278" i="32"/>
  <c r="L278" i="32" s="1"/>
  <c r="H279" i="32"/>
  <c r="J279" i="32"/>
  <c r="K279" i="32"/>
  <c r="L279" i="32" s="1"/>
  <c r="H280" i="32"/>
  <c r="J280" i="32"/>
  <c r="K280" i="32"/>
  <c r="L280" i="32" s="1"/>
  <c r="H281" i="32"/>
  <c r="J281" i="32"/>
  <c r="K281" i="32"/>
  <c r="L281" i="32" s="1"/>
  <c r="H282" i="32"/>
  <c r="J282" i="32"/>
  <c r="K282" i="32"/>
  <c r="L282" i="32" s="1"/>
  <c r="H283" i="32"/>
  <c r="J283" i="32"/>
  <c r="K283" i="32"/>
  <c r="L283" i="32" s="1"/>
  <c r="H284" i="32"/>
  <c r="J284" i="32"/>
  <c r="K284" i="32"/>
  <c r="L284" i="32" s="1"/>
  <c r="H285" i="32"/>
  <c r="J285" i="32"/>
  <c r="K285" i="32"/>
  <c r="L285" i="32" s="1"/>
  <c r="H286" i="32"/>
  <c r="J286" i="32"/>
  <c r="K286" i="32"/>
  <c r="L286" i="32" s="1"/>
  <c r="H287" i="32"/>
  <c r="J287" i="32"/>
  <c r="K287" i="32"/>
  <c r="L287" i="32" s="1"/>
  <c r="H288" i="32"/>
  <c r="J288" i="32"/>
  <c r="K288" i="32"/>
  <c r="L288" i="32" s="1"/>
  <c r="H289" i="32"/>
  <c r="J289" i="32"/>
  <c r="K289" i="32"/>
  <c r="L289" i="32" s="1"/>
  <c r="H290" i="32"/>
  <c r="J290" i="32"/>
  <c r="K290" i="32"/>
  <c r="L290" i="32" s="1"/>
  <c r="H291" i="32"/>
  <c r="J291" i="32"/>
  <c r="K291" i="32"/>
  <c r="L291" i="32" s="1"/>
  <c r="H292" i="32"/>
  <c r="J292" i="32"/>
  <c r="K292" i="32"/>
  <c r="L292" i="32" s="1"/>
  <c r="H293" i="32"/>
  <c r="J293" i="32"/>
  <c r="K293" i="32"/>
  <c r="L293" i="32" s="1"/>
  <c r="H294" i="32"/>
  <c r="J294" i="32"/>
  <c r="K294" i="32"/>
  <c r="L294" i="32" s="1"/>
  <c r="H295" i="32"/>
  <c r="J295" i="32"/>
  <c r="K295" i="32"/>
  <c r="L295" i="32" s="1"/>
  <c r="H296" i="32"/>
  <c r="J296" i="32"/>
  <c r="K296" i="32"/>
  <c r="L296" i="32" s="1"/>
  <c r="H297" i="32"/>
  <c r="J297" i="32"/>
  <c r="K297" i="32"/>
  <c r="L297" i="32" s="1"/>
  <c r="H298" i="32"/>
  <c r="J298" i="32"/>
  <c r="K298" i="32"/>
  <c r="L298" i="32" s="1"/>
  <c r="H299" i="32"/>
  <c r="J299" i="32"/>
  <c r="K299" i="32"/>
  <c r="L299" i="32" s="1"/>
  <c r="H300" i="32"/>
  <c r="J300" i="32"/>
  <c r="K300" i="32"/>
  <c r="L300" i="32" s="1"/>
  <c r="H301" i="32"/>
  <c r="J301" i="32"/>
  <c r="K301" i="32"/>
  <c r="L301" i="32" s="1"/>
  <c r="H302" i="32"/>
  <c r="J302" i="32"/>
  <c r="K302" i="32"/>
  <c r="L302" i="32" s="1"/>
  <c r="H303" i="32"/>
  <c r="J303" i="32"/>
  <c r="K303" i="32"/>
  <c r="L303" i="32" s="1"/>
  <c r="H304" i="32"/>
  <c r="J304" i="32"/>
  <c r="K304" i="32"/>
  <c r="L304" i="32" s="1"/>
  <c r="H305" i="32"/>
  <c r="J305" i="32"/>
  <c r="K305" i="32"/>
  <c r="L305" i="32" s="1"/>
  <c r="H306" i="32"/>
  <c r="J306" i="32"/>
  <c r="K306" i="32"/>
  <c r="L306" i="32" s="1"/>
  <c r="H307" i="32"/>
  <c r="J307" i="32"/>
  <c r="K307" i="32"/>
  <c r="L307" i="32" s="1"/>
  <c r="H308" i="32"/>
  <c r="H17" i="32" s="1"/>
  <c r="J308" i="32"/>
  <c r="J17" i="32" s="1"/>
  <c r="L308" i="32"/>
  <c r="H309" i="32"/>
  <c r="H34" i="32" s="1"/>
  <c r="J309" i="32"/>
  <c r="J34" i="32" s="1"/>
  <c r="L309" i="32"/>
  <c r="L34" i="32" s="1"/>
  <c r="N311" i="32"/>
  <c r="H312" i="32"/>
  <c r="J312" i="32"/>
  <c r="K312" i="32"/>
  <c r="L312" i="32" s="1"/>
  <c r="H313" i="32"/>
  <c r="J313" i="32"/>
  <c r="K313" i="32"/>
  <c r="L313" i="32" s="1"/>
  <c r="H314" i="32"/>
  <c r="J314" i="32"/>
  <c r="K314" i="32"/>
  <c r="L314" i="32" s="1"/>
  <c r="H315" i="32"/>
  <c r="J315" i="32"/>
  <c r="K315" i="32"/>
  <c r="L315" i="32" s="1"/>
  <c r="H316" i="32"/>
  <c r="J316" i="32"/>
  <c r="K316" i="32"/>
  <c r="L316" i="32" s="1"/>
  <c r="H317" i="32"/>
  <c r="J317" i="32"/>
  <c r="K317" i="32"/>
  <c r="L317" i="32" s="1"/>
  <c r="H318" i="32"/>
  <c r="J318" i="32"/>
  <c r="K318" i="32"/>
  <c r="L318" i="32" s="1"/>
  <c r="H319" i="32"/>
  <c r="J319" i="32"/>
  <c r="K319" i="32"/>
  <c r="L319" i="32" s="1"/>
  <c r="H320" i="32"/>
  <c r="J320" i="32"/>
  <c r="K320" i="32"/>
  <c r="L320" i="32" s="1"/>
  <c r="H321" i="32"/>
  <c r="J321" i="32"/>
  <c r="K321" i="32"/>
  <c r="L321" i="32" s="1"/>
  <c r="H322" i="32"/>
  <c r="J322" i="32"/>
  <c r="K322" i="32"/>
  <c r="L322" i="32" s="1"/>
  <c r="H323" i="32"/>
  <c r="J323" i="32"/>
  <c r="K323" i="32"/>
  <c r="L323" i="32" s="1"/>
  <c r="H324" i="32"/>
  <c r="J324" i="32"/>
  <c r="K324" i="32"/>
  <c r="L324" i="32" s="1"/>
  <c r="H325" i="32"/>
  <c r="J325" i="32"/>
  <c r="K325" i="32"/>
  <c r="L325" i="32" s="1"/>
  <c r="H326" i="32"/>
  <c r="J326" i="32"/>
  <c r="K326" i="32"/>
  <c r="L326" i="32" s="1"/>
  <c r="H327" i="32"/>
  <c r="J327" i="32"/>
  <c r="K327" i="32"/>
  <c r="L327" i="32" s="1"/>
  <c r="H328" i="32"/>
  <c r="J328" i="32"/>
  <c r="K328" i="32"/>
  <c r="L328" i="32" s="1"/>
  <c r="H329" i="32"/>
  <c r="J329" i="32"/>
  <c r="K329" i="32"/>
  <c r="L329" i="32" s="1"/>
  <c r="H330" i="32"/>
  <c r="J330" i="32"/>
  <c r="K330" i="32"/>
  <c r="L330" i="32" s="1"/>
  <c r="H331" i="32"/>
  <c r="J331" i="32"/>
  <c r="K331" i="32"/>
  <c r="L331" i="32" s="1"/>
  <c r="H332" i="32"/>
  <c r="J332" i="32"/>
  <c r="K332" i="32"/>
  <c r="L332" i="32" s="1"/>
  <c r="H333" i="32"/>
  <c r="J333" i="32"/>
  <c r="K333" i="32"/>
  <c r="L333" i="32" s="1"/>
  <c r="H334" i="32"/>
  <c r="J334" i="32"/>
  <c r="K334" i="32"/>
  <c r="L334" i="32" s="1"/>
  <c r="H335" i="32"/>
  <c r="J335" i="32"/>
  <c r="K335" i="32"/>
  <c r="L335" i="32" s="1"/>
  <c r="H336" i="32"/>
  <c r="J336" i="32"/>
  <c r="K336" i="32"/>
  <c r="L336" i="32" s="1"/>
  <c r="H337" i="32"/>
  <c r="J337" i="32"/>
  <c r="K337" i="32"/>
  <c r="L337" i="32" s="1"/>
  <c r="H338" i="32"/>
  <c r="J338" i="32"/>
  <c r="K338" i="32"/>
  <c r="L338" i="32" s="1"/>
  <c r="H339" i="32"/>
  <c r="J339" i="32"/>
  <c r="K339" i="32"/>
  <c r="L339" i="32" s="1"/>
  <c r="H340" i="32"/>
  <c r="J340" i="32"/>
  <c r="K340" i="32"/>
  <c r="L340" i="32" s="1"/>
  <c r="H341" i="32"/>
  <c r="J341" i="32"/>
  <c r="K341" i="32"/>
  <c r="L341" i="32" s="1"/>
  <c r="H342" i="32"/>
  <c r="J342" i="32"/>
  <c r="K342" i="32"/>
  <c r="L342" i="32" s="1"/>
  <c r="H343" i="32"/>
  <c r="J343" i="32"/>
  <c r="K343" i="32"/>
  <c r="L343" i="32" s="1"/>
  <c r="H344" i="32"/>
  <c r="J344" i="32"/>
  <c r="K344" i="32"/>
  <c r="L344" i="32" s="1"/>
  <c r="H345" i="32"/>
  <c r="J345" i="32"/>
  <c r="K345" i="32"/>
  <c r="L345" i="32" s="1"/>
  <c r="H346" i="32"/>
  <c r="J346" i="32"/>
  <c r="K346" i="32"/>
  <c r="L346" i="32" s="1"/>
  <c r="H347" i="32"/>
  <c r="J347" i="32"/>
  <c r="K347" i="32"/>
  <c r="L347" i="32" s="1"/>
  <c r="H348" i="32"/>
  <c r="J348" i="32"/>
  <c r="K348" i="32"/>
  <c r="L348" i="32" s="1"/>
  <c r="H349" i="32"/>
  <c r="J349" i="32"/>
  <c r="K349" i="32"/>
  <c r="L349" i="32" s="1"/>
  <c r="H350" i="32"/>
  <c r="J350" i="32"/>
  <c r="K350" i="32"/>
  <c r="L350" i="32" s="1"/>
  <c r="H351" i="32"/>
  <c r="J351" i="32"/>
  <c r="K351" i="32"/>
  <c r="L351" i="32" s="1"/>
  <c r="H352" i="32"/>
  <c r="J352" i="32"/>
  <c r="K352" i="32"/>
  <c r="L352" i="32" s="1"/>
  <c r="H353" i="32"/>
  <c r="J353" i="32"/>
  <c r="K353" i="32"/>
  <c r="L353" i="32" s="1"/>
  <c r="H354" i="32"/>
  <c r="J354" i="32"/>
  <c r="K354" i="32"/>
  <c r="L354" i="32" s="1"/>
  <c r="H355" i="32"/>
  <c r="J355" i="32"/>
  <c r="K355" i="32"/>
  <c r="L355" i="32" s="1"/>
  <c r="H356" i="32"/>
  <c r="J356" i="32"/>
  <c r="K356" i="32"/>
  <c r="L356" i="32" s="1"/>
  <c r="H357" i="32"/>
  <c r="J357" i="32"/>
  <c r="K357" i="32"/>
  <c r="L357" i="32" s="1"/>
  <c r="H358" i="32"/>
  <c r="J358" i="32"/>
  <c r="K358" i="32"/>
  <c r="L358" i="32" s="1"/>
  <c r="H359" i="32"/>
  <c r="J359" i="32"/>
  <c r="K359" i="32"/>
  <c r="L359" i="32" s="1"/>
  <c r="H360" i="32"/>
  <c r="J360" i="32"/>
  <c r="K360" i="32"/>
  <c r="L360" i="32" s="1"/>
  <c r="H361" i="32"/>
  <c r="J361" i="32"/>
  <c r="K361" i="32"/>
  <c r="L361" i="32" s="1"/>
  <c r="H362" i="32"/>
  <c r="H18" i="32" s="1"/>
  <c r="J362" i="32"/>
  <c r="L362" i="32"/>
  <c r="L18" i="32" s="1"/>
  <c r="H363" i="32"/>
  <c r="H35" i="32" s="1"/>
  <c r="J363" i="32"/>
  <c r="J35" i="32" s="1"/>
  <c r="L363" i="32"/>
  <c r="L35" i="32" s="1"/>
  <c r="N365" i="32"/>
  <c r="H366" i="32"/>
  <c r="J366" i="32"/>
  <c r="K366" i="32"/>
  <c r="L366" i="32" s="1"/>
  <c r="H367" i="32"/>
  <c r="J367" i="32"/>
  <c r="K367" i="32"/>
  <c r="L367" i="32" s="1"/>
  <c r="H368" i="32"/>
  <c r="J368" i="32"/>
  <c r="K368" i="32"/>
  <c r="L368" i="32" s="1"/>
  <c r="H369" i="32"/>
  <c r="J369" i="32"/>
  <c r="K369" i="32"/>
  <c r="L369" i="32" s="1"/>
  <c r="H370" i="32"/>
  <c r="J370" i="32"/>
  <c r="K370" i="32"/>
  <c r="L370" i="32" s="1"/>
  <c r="H371" i="32"/>
  <c r="J371" i="32"/>
  <c r="K371" i="32"/>
  <c r="L371" i="32" s="1"/>
  <c r="H372" i="32"/>
  <c r="J372" i="32"/>
  <c r="K372" i="32"/>
  <c r="L372" i="32" s="1"/>
  <c r="H373" i="32"/>
  <c r="J373" i="32"/>
  <c r="K373" i="32"/>
  <c r="L373" i="32" s="1"/>
  <c r="H374" i="32"/>
  <c r="J374" i="32"/>
  <c r="K374" i="32"/>
  <c r="L374" i="32" s="1"/>
  <c r="H375" i="32"/>
  <c r="J375" i="32"/>
  <c r="K375" i="32"/>
  <c r="L375" i="32" s="1"/>
  <c r="H376" i="32"/>
  <c r="J376" i="32"/>
  <c r="K376" i="32"/>
  <c r="L376" i="32" s="1"/>
  <c r="H377" i="32"/>
  <c r="J377" i="32"/>
  <c r="K377" i="32"/>
  <c r="L377" i="32" s="1"/>
  <c r="H378" i="32"/>
  <c r="J378" i="32"/>
  <c r="K378" i="32"/>
  <c r="L378" i="32" s="1"/>
  <c r="H379" i="32"/>
  <c r="J379" i="32"/>
  <c r="K379" i="32"/>
  <c r="L379" i="32" s="1"/>
  <c r="H380" i="32"/>
  <c r="J380" i="32"/>
  <c r="K380" i="32"/>
  <c r="L380" i="32" s="1"/>
  <c r="H381" i="32"/>
  <c r="J381" i="32"/>
  <c r="K381" i="32"/>
  <c r="L381" i="32" s="1"/>
  <c r="H382" i="32"/>
  <c r="J382" i="32"/>
  <c r="K382" i="32"/>
  <c r="L382" i="32" s="1"/>
  <c r="H383" i="32"/>
  <c r="J383" i="32"/>
  <c r="K383" i="32"/>
  <c r="L383" i="32" s="1"/>
  <c r="H384" i="32"/>
  <c r="J384" i="32"/>
  <c r="K384" i="32"/>
  <c r="L384" i="32" s="1"/>
  <c r="H385" i="32"/>
  <c r="J385" i="32"/>
  <c r="K385" i="32"/>
  <c r="L385" i="32" s="1"/>
  <c r="H386" i="32"/>
  <c r="J386" i="32"/>
  <c r="K386" i="32"/>
  <c r="L386" i="32" s="1"/>
  <c r="H387" i="32"/>
  <c r="J387" i="32"/>
  <c r="K387" i="32"/>
  <c r="L387" i="32" s="1"/>
  <c r="H388" i="32"/>
  <c r="J388" i="32"/>
  <c r="K388" i="32"/>
  <c r="L388" i="32" s="1"/>
  <c r="H389" i="32"/>
  <c r="J389" i="32"/>
  <c r="K389" i="32"/>
  <c r="L389" i="32" s="1"/>
  <c r="H390" i="32"/>
  <c r="J390" i="32"/>
  <c r="K390" i="32"/>
  <c r="L390" i="32" s="1"/>
  <c r="H391" i="32"/>
  <c r="J391" i="32"/>
  <c r="K391" i="32"/>
  <c r="L391" i="32" s="1"/>
  <c r="H392" i="32"/>
  <c r="J392" i="32"/>
  <c r="K392" i="32"/>
  <c r="L392" i="32" s="1"/>
  <c r="H393" i="32"/>
  <c r="J393" i="32"/>
  <c r="K393" i="32"/>
  <c r="L393" i="32" s="1"/>
  <c r="H394" i="32"/>
  <c r="J394" i="32"/>
  <c r="K394" i="32"/>
  <c r="L394" i="32" s="1"/>
  <c r="H395" i="32"/>
  <c r="J395" i="32"/>
  <c r="K395" i="32"/>
  <c r="L395" i="32" s="1"/>
  <c r="H396" i="32"/>
  <c r="J396" i="32"/>
  <c r="K396" i="32"/>
  <c r="L396" i="32" s="1"/>
  <c r="H397" i="32"/>
  <c r="J397" i="32"/>
  <c r="K397" i="32"/>
  <c r="L397" i="32" s="1"/>
  <c r="H398" i="32"/>
  <c r="J398" i="32"/>
  <c r="K398" i="32"/>
  <c r="L398" i="32" s="1"/>
  <c r="H399" i="32"/>
  <c r="J399" i="32"/>
  <c r="K399" i="32"/>
  <c r="L399" i="32" s="1"/>
  <c r="H400" i="32"/>
  <c r="J400" i="32"/>
  <c r="K400" i="32"/>
  <c r="L400" i="32" s="1"/>
  <c r="H401" i="32"/>
  <c r="J401" i="32"/>
  <c r="K401" i="32"/>
  <c r="L401" i="32" s="1"/>
  <c r="H402" i="32"/>
  <c r="J402" i="32"/>
  <c r="K402" i="32"/>
  <c r="L402" i="32" s="1"/>
  <c r="H403" i="32"/>
  <c r="J403" i="32"/>
  <c r="K403" i="32"/>
  <c r="L403" i="32" s="1"/>
  <c r="H404" i="32"/>
  <c r="J404" i="32"/>
  <c r="K404" i="32"/>
  <c r="L404" i="32" s="1"/>
  <c r="H405" i="32"/>
  <c r="J405" i="32"/>
  <c r="K405" i="32"/>
  <c r="L405" i="32" s="1"/>
  <c r="H406" i="32"/>
  <c r="J406" i="32"/>
  <c r="K406" i="32"/>
  <c r="L406" i="32" s="1"/>
  <c r="H407" i="32"/>
  <c r="J407" i="32"/>
  <c r="K407" i="32"/>
  <c r="L407" i="32" s="1"/>
  <c r="H408" i="32"/>
  <c r="J408" i="32"/>
  <c r="K408" i="32"/>
  <c r="L408" i="32" s="1"/>
  <c r="H409" i="32"/>
  <c r="J409" i="32"/>
  <c r="K409" i="32"/>
  <c r="L409" i="32" s="1"/>
  <c r="H410" i="32"/>
  <c r="J410" i="32"/>
  <c r="K410" i="32"/>
  <c r="L410" i="32" s="1"/>
  <c r="H411" i="32"/>
  <c r="J411" i="32"/>
  <c r="K411" i="32"/>
  <c r="L411" i="32" s="1"/>
  <c r="H412" i="32"/>
  <c r="J412" i="32"/>
  <c r="K412" i="32"/>
  <c r="L412" i="32" s="1"/>
  <c r="H413" i="32"/>
  <c r="J413" i="32"/>
  <c r="K413" i="32"/>
  <c r="L413" i="32" s="1"/>
  <c r="H414" i="32"/>
  <c r="J414" i="32"/>
  <c r="K414" i="32"/>
  <c r="L414" i="32" s="1"/>
  <c r="H415" i="32"/>
  <c r="J415" i="32"/>
  <c r="K415" i="32"/>
  <c r="L415" i="32" s="1"/>
  <c r="H416" i="32"/>
  <c r="H19" i="32" s="1"/>
  <c r="J416" i="32"/>
  <c r="J19" i="32" s="1"/>
  <c r="L416" i="32"/>
  <c r="L19" i="32" s="1"/>
  <c r="H417" i="32"/>
  <c r="H36" i="32" s="1"/>
  <c r="J417" i="32"/>
  <c r="J36" i="32" s="1"/>
  <c r="L417" i="32"/>
  <c r="N419" i="32"/>
  <c r="H420" i="32"/>
  <c r="J420" i="32"/>
  <c r="K420" i="32"/>
  <c r="L420" i="32" s="1"/>
  <c r="H421" i="32"/>
  <c r="J421" i="32"/>
  <c r="K421" i="32"/>
  <c r="L421" i="32" s="1"/>
  <c r="H422" i="32"/>
  <c r="J422" i="32"/>
  <c r="K422" i="32"/>
  <c r="L422" i="32" s="1"/>
  <c r="H423" i="32"/>
  <c r="J423" i="32"/>
  <c r="K423" i="32"/>
  <c r="L423" i="32" s="1"/>
  <c r="H424" i="32"/>
  <c r="J424" i="32"/>
  <c r="K424" i="32"/>
  <c r="L424" i="32" s="1"/>
  <c r="H425" i="32"/>
  <c r="J425" i="32"/>
  <c r="K425" i="32"/>
  <c r="L425" i="32" s="1"/>
  <c r="H426" i="32"/>
  <c r="J426" i="32"/>
  <c r="K426" i="32"/>
  <c r="L426" i="32" s="1"/>
  <c r="H427" i="32"/>
  <c r="J427" i="32"/>
  <c r="K427" i="32"/>
  <c r="L427" i="32" s="1"/>
  <c r="H428" i="32"/>
  <c r="J428" i="32"/>
  <c r="K428" i="32"/>
  <c r="L428" i="32" s="1"/>
  <c r="H429" i="32"/>
  <c r="J429" i="32"/>
  <c r="K429" i="32"/>
  <c r="L429" i="32" s="1"/>
  <c r="H430" i="32"/>
  <c r="J430" i="32"/>
  <c r="K430" i="32"/>
  <c r="L430" i="32" s="1"/>
  <c r="H431" i="32"/>
  <c r="J431" i="32"/>
  <c r="K431" i="32"/>
  <c r="L431" i="32" s="1"/>
  <c r="H432" i="32"/>
  <c r="J432" i="32"/>
  <c r="K432" i="32"/>
  <c r="L432" i="32" s="1"/>
  <c r="H433" i="32"/>
  <c r="J433" i="32"/>
  <c r="K433" i="32"/>
  <c r="L433" i="32" s="1"/>
  <c r="H434" i="32"/>
  <c r="J434" i="32"/>
  <c r="K434" i="32"/>
  <c r="L434" i="32" s="1"/>
  <c r="H435" i="32"/>
  <c r="J435" i="32"/>
  <c r="K435" i="32"/>
  <c r="L435" i="32" s="1"/>
  <c r="H436" i="32"/>
  <c r="J436" i="32"/>
  <c r="K436" i="32"/>
  <c r="L436" i="32" s="1"/>
  <c r="H437" i="32"/>
  <c r="J437" i="32"/>
  <c r="K437" i="32"/>
  <c r="L437" i="32" s="1"/>
  <c r="H438" i="32"/>
  <c r="J438" i="32"/>
  <c r="K438" i="32"/>
  <c r="L438" i="32" s="1"/>
  <c r="H439" i="32"/>
  <c r="J439" i="32"/>
  <c r="K439" i="32"/>
  <c r="L439" i="32" s="1"/>
  <c r="H440" i="32"/>
  <c r="J440" i="32"/>
  <c r="K440" i="32"/>
  <c r="L440" i="32" s="1"/>
  <c r="H441" i="32"/>
  <c r="J441" i="32"/>
  <c r="K441" i="32"/>
  <c r="L441" i="32" s="1"/>
  <c r="H442" i="32"/>
  <c r="J442" i="32"/>
  <c r="K442" i="32"/>
  <c r="L442" i="32" s="1"/>
  <c r="H443" i="32"/>
  <c r="J443" i="32"/>
  <c r="K443" i="32"/>
  <c r="L443" i="32" s="1"/>
  <c r="H444" i="32"/>
  <c r="J444" i="32"/>
  <c r="K444" i="32"/>
  <c r="L444" i="32" s="1"/>
  <c r="H445" i="32"/>
  <c r="J445" i="32"/>
  <c r="K445" i="32"/>
  <c r="L445" i="32" s="1"/>
  <c r="H446" i="32"/>
  <c r="J446" i="32"/>
  <c r="K446" i="32"/>
  <c r="L446" i="32" s="1"/>
  <c r="H447" i="32"/>
  <c r="J447" i="32"/>
  <c r="K447" i="32"/>
  <c r="L447" i="32" s="1"/>
  <c r="H448" i="32"/>
  <c r="J448" i="32"/>
  <c r="K448" i="32"/>
  <c r="L448" i="32" s="1"/>
  <c r="H449" i="32"/>
  <c r="J449" i="32"/>
  <c r="K449" i="32"/>
  <c r="L449" i="32" s="1"/>
  <c r="H450" i="32"/>
  <c r="J450" i="32"/>
  <c r="K450" i="32"/>
  <c r="L450" i="32" s="1"/>
  <c r="H451" i="32"/>
  <c r="J451" i="32"/>
  <c r="K451" i="32"/>
  <c r="L451" i="32" s="1"/>
  <c r="H452" i="32"/>
  <c r="J452" i="32"/>
  <c r="K452" i="32"/>
  <c r="L452" i="32" s="1"/>
  <c r="H453" i="32"/>
  <c r="J453" i="32"/>
  <c r="K453" i="32"/>
  <c r="L453" i="32" s="1"/>
  <c r="H454" i="32"/>
  <c r="J454" i="32"/>
  <c r="K454" i="32"/>
  <c r="L454" i="32" s="1"/>
  <c r="H455" i="32"/>
  <c r="J455" i="32"/>
  <c r="K455" i="32"/>
  <c r="L455" i="32" s="1"/>
  <c r="H456" i="32"/>
  <c r="J456" i="32"/>
  <c r="K456" i="32"/>
  <c r="L456" i="32" s="1"/>
  <c r="H457" i="32"/>
  <c r="J457" i="32"/>
  <c r="K457" i="32"/>
  <c r="L457" i="32" s="1"/>
  <c r="H458" i="32"/>
  <c r="J458" i="32"/>
  <c r="K458" i="32"/>
  <c r="L458" i="32" s="1"/>
  <c r="H459" i="32"/>
  <c r="J459" i="32"/>
  <c r="K459" i="32"/>
  <c r="L459" i="32" s="1"/>
  <c r="H460" i="32"/>
  <c r="J460" i="32"/>
  <c r="K460" i="32"/>
  <c r="L460" i="32" s="1"/>
  <c r="H461" i="32"/>
  <c r="J461" i="32"/>
  <c r="K461" i="32"/>
  <c r="L461" i="32" s="1"/>
  <c r="H462" i="32"/>
  <c r="J462" i="32"/>
  <c r="K462" i="32"/>
  <c r="L462" i="32" s="1"/>
  <c r="H463" i="32"/>
  <c r="J463" i="32"/>
  <c r="K463" i="32"/>
  <c r="L463" i="32" s="1"/>
  <c r="H464" i="32"/>
  <c r="J464" i="32"/>
  <c r="K464" i="32"/>
  <c r="L464" i="32" s="1"/>
  <c r="H465" i="32"/>
  <c r="J465" i="32"/>
  <c r="K465" i="32"/>
  <c r="L465" i="32" s="1"/>
  <c r="H466" i="32"/>
  <c r="J466" i="32"/>
  <c r="K466" i="32"/>
  <c r="L466" i="32" s="1"/>
  <c r="H467" i="32"/>
  <c r="J467" i="32"/>
  <c r="K467" i="32"/>
  <c r="L467" i="32" s="1"/>
  <c r="H468" i="32"/>
  <c r="J468" i="32"/>
  <c r="K468" i="32"/>
  <c r="L468" i="32" s="1"/>
  <c r="H469" i="32"/>
  <c r="J469" i="32"/>
  <c r="K469" i="32"/>
  <c r="L469" i="32" s="1"/>
  <c r="H470" i="32"/>
  <c r="H20" i="32" s="1"/>
  <c r="J470" i="32"/>
  <c r="L470" i="32"/>
  <c r="L20" i="32" s="1"/>
  <c r="H471" i="32"/>
  <c r="H37" i="32" s="1"/>
  <c r="J471" i="32"/>
  <c r="J37" i="32" s="1"/>
  <c r="L471" i="32"/>
  <c r="L37" i="32" s="1"/>
  <c r="N473" i="32"/>
  <c r="H474" i="32"/>
  <c r="J474" i="32"/>
  <c r="K474" i="32"/>
  <c r="L474" i="32" s="1"/>
  <c r="H475" i="32"/>
  <c r="J475" i="32"/>
  <c r="K475" i="32"/>
  <c r="L475" i="32" s="1"/>
  <c r="H476" i="32"/>
  <c r="J476" i="32"/>
  <c r="K476" i="32"/>
  <c r="L476" i="32" s="1"/>
  <c r="H477" i="32"/>
  <c r="J477" i="32"/>
  <c r="K477" i="32"/>
  <c r="L477" i="32" s="1"/>
  <c r="H478" i="32"/>
  <c r="J478" i="32"/>
  <c r="K478" i="32"/>
  <c r="L478" i="32" s="1"/>
  <c r="H479" i="32"/>
  <c r="J479" i="32"/>
  <c r="K479" i="32"/>
  <c r="L479" i="32" s="1"/>
  <c r="H480" i="32"/>
  <c r="J480" i="32"/>
  <c r="K480" i="32"/>
  <c r="L480" i="32" s="1"/>
  <c r="H481" i="32"/>
  <c r="J481" i="32"/>
  <c r="K481" i="32"/>
  <c r="L481" i="32" s="1"/>
  <c r="H482" i="32"/>
  <c r="J482" i="32"/>
  <c r="K482" i="32"/>
  <c r="L482" i="32" s="1"/>
  <c r="H483" i="32"/>
  <c r="J483" i="32"/>
  <c r="K483" i="32"/>
  <c r="L483" i="32" s="1"/>
  <c r="H484" i="32"/>
  <c r="J484" i="32"/>
  <c r="K484" i="32"/>
  <c r="L484" i="32" s="1"/>
  <c r="H485" i="32"/>
  <c r="J485" i="32"/>
  <c r="K485" i="32"/>
  <c r="L485" i="32" s="1"/>
  <c r="H486" i="32"/>
  <c r="J486" i="32"/>
  <c r="K486" i="32"/>
  <c r="L486" i="32" s="1"/>
  <c r="H487" i="32"/>
  <c r="J487" i="32"/>
  <c r="K487" i="32"/>
  <c r="L487" i="32" s="1"/>
  <c r="H488" i="32"/>
  <c r="J488" i="32"/>
  <c r="K488" i="32"/>
  <c r="L488" i="32" s="1"/>
  <c r="H489" i="32"/>
  <c r="J489" i="32"/>
  <c r="K489" i="32"/>
  <c r="L489" i="32" s="1"/>
  <c r="H490" i="32"/>
  <c r="J490" i="32"/>
  <c r="K490" i="32"/>
  <c r="L490" i="32" s="1"/>
  <c r="H491" i="32"/>
  <c r="J491" i="32"/>
  <c r="K491" i="32"/>
  <c r="L491" i="32" s="1"/>
  <c r="H492" i="32"/>
  <c r="J492" i="32"/>
  <c r="K492" i="32"/>
  <c r="L492" i="32" s="1"/>
  <c r="H493" i="32"/>
  <c r="J493" i="32"/>
  <c r="K493" i="32"/>
  <c r="L493" i="32" s="1"/>
  <c r="H494" i="32"/>
  <c r="J494" i="32"/>
  <c r="K494" i="32"/>
  <c r="L494" i="32" s="1"/>
  <c r="H495" i="32"/>
  <c r="J495" i="32"/>
  <c r="K495" i="32"/>
  <c r="L495" i="32" s="1"/>
  <c r="H496" i="32"/>
  <c r="J496" i="32"/>
  <c r="K496" i="32"/>
  <c r="L496" i="32" s="1"/>
  <c r="H497" i="32"/>
  <c r="J497" i="32"/>
  <c r="K497" i="32"/>
  <c r="L497" i="32" s="1"/>
  <c r="H498" i="32"/>
  <c r="J498" i="32"/>
  <c r="K498" i="32"/>
  <c r="L498" i="32" s="1"/>
  <c r="H499" i="32"/>
  <c r="J499" i="32"/>
  <c r="K499" i="32"/>
  <c r="L499" i="32" s="1"/>
  <c r="H500" i="32"/>
  <c r="J500" i="32"/>
  <c r="K500" i="32"/>
  <c r="L500" i="32" s="1"/>
  <c r="H501" i="32"/>
  <c r="J501" i="32"/>
  <c r="K501" i="32"/>
  <c r="L501" i="32" s="1"/>
  <c r="H502" i="32"/>
  <c r="J502" i="32"/>
  <c r="K502" i="32"/>
  <c r="L502" i="32" s="1"/>
  <c r="H503" i="32"/>
  <c r="J503" i="32"/>
  <c r="K503" i="32"/>
  <c r="L503" i="32" s="1"/>
  <c r="H504" i="32"/>
  <c r="J504" i="32"/>
  <c r="K504" i="32"/>
  <c r="L504" i="32" s="1"/>
  <c r="H505" i="32"/>
  <c r="J505" i="32"/>
  <c r="K505" i="32"/>
  <c r="L505" i="32" s="1"/>
  <c r="H506" i="32"/>
  <c r="J506" i="32"/>
  <c r="K506" i="32"/>
  <c r="L506" i="32" s="1"/>
  <c r="H507" i="32"/>
  <c r="J507" i="32"/>
  <c r="K507" i="32"/>
  <c r="L507" i="32" s="1"/>
  <c r="H508" i="32"/>
  <c r="J508" i="32"/>
  <c r="K508" i="32"/>
  <c r="L508" i="32" s="1"/>
  <c r="H509" i="32"/>
  <c r="J509" i="32"/>
  <c r="K509" i="32"/>
  <c r="L509" i="32" s="1"/>
  <c r="H510" i="32"/>
  <c r="J510" i="32"/>
  <c r="K510" i="32"/>
  <c r="L510" i="32" s="1"/>
  <c r="H511" i="32"/>
  <c r="J511" i="32"/>
  <c r="K511" i="32"/>
  <c r="L511" i="32" s="1"/>
  <c r="H512" i="32"/>
  <c r="J512" i="32"/>
  <c r="K512" i="32"/>
  <c r="L512" i="32" s="1"/>
  <c r="H513" i="32"/>
  <c r="J513" i="32"/>
  <c r="K513" i="32"/>
  <c r="L513" i="32" s="1"/>
  <c r="H514" i="32"/>
  <c r="J514" i="32"/>
  <c r="K514" i="32"/>
  <c r="L514" i="32" s="1"/>
  <c r="H515" i="32"/>
  <c r="J515" i="32"/>
  <c r="K515" i="32"/>
  <c r="L515" i="32" s="1"/>
  <c r="H516" i="32"/>
  <c r="J516" i="32"/>
  <c r="K516" i="32"/>
  <c r="L516" i="32" s="1"/>
  <c r="H517" i="32"/>
  <c r="J517" i="32"/>
  <c r="K517" i="32"/>
  <c r="L517" i="32" s="1"/>
  <c r="H518" i="32"/>
  <c r="J518" i="32"/>
  <c r="K518" i="32"/>
  <c r="L518" i="32" s="1"/>
  <c r="H519" i="32"/>
  <c r="J519" i="32"/>
  <c r="K519" i="32"/>
  <c r="L519" i="32" s="1"/>
  <c r="H520" i="32"/>
  <c r="J520" i="32"/>
  <c r="K520" i="32"/>
  <c r="L520" i="32" s="1"/>
  <c r="H521" i="32"/>
  <c r="J521" i="32"/>
  <c r="K521" i="32"/>
  <c r="L521" i="32" s="1"/>
  <c r="H522" i="32"/>
  <c r="J522" i="32"/>
  <c r="K522" i="32"/>
  <c r="L522" i="32" s="1"/>
  <c r="H523" i="32"/>
  <c r="J523" i="32"/>
  <c r="K523" i="32"/>
  <c r="L523" i="32" s="1"/>
  <c r="H524" i="32"/>
  <c r="H21" i="32" s="1"/>
  <c r="J524" i="32"/>
  <c r="J21" i="32" s="1"/>
  <c r="L524" i="32"/>
  <c r="L21" i="32" s="1"/>
  <c r="H525" i="32"/>
  <c r="H38" i="32" s="1"/>
  <c r="J525" i="32"/>
  <c r="J38" i="32" s="1"/>
  <c r="L525" i="32"/>
  <c r="L38" i="32" s="1"/>
  <c r="N527" i="32"/>
  <c r="H528" i="32"/>
  <c r="J528" i="32"/>
  <c r="K528" i="32"/>
  <c r="L528" i="32" s="1"/>
  <c r="H529" i="32"/>
  <c r="J529" i="32"/>
  <c r="K529" i="32"/>
  <c r="L529" i="32" s="1"/>
  <c r="H530" i="32"/>
  <c r="J530" i="32"/>
  <c r="K530" i="32"/>
  <c r="L530" i="32" s="1"/>
  <c r="H531" i="32"/>
  <c r="J531" i="32"/>
  <c r="K531" i="32"/>
  <c r="L531" i="32" s="1"/>
  <c r="H532" i="32"/>
  <c r="J532" i="32"/>
  <c r="K532" i="32"/>
  <c r="L532" i="32" s="1"/>
  <c r="H533" i="32"/>
  <c r="J533" i="32"/>
  <c r="K533" i="32"/>
  <c r="L533" i="32" s="1"/>
  <c r="H534" i="32"/>
  <c r="J534" i="32"/>
  <c r="K534" i="32"/>
  <c r="L534" i="32" s="1"/>
  <c r="H535" i="32"/>
  <c r="J535" i="32"/>
  <c r="K535" i="32"/>
  <c r="L535" i="32" s="1"/>
  <c r="H536" i="32"/>
  <c r="J536" i="32"/>
  <c r="K536" i="32"/>
  <c r="L536" i="32" s="1"/>
  <c r="H537" i="32"/>
  <c r="J537" i="32"/>
  <c r="K537" i="32"/>
  <c r="L537" i="32" s="1"/>
  <c r="H538" i="32"/>
  <c r="J538" i="32"/>
  <c r="K538" i="32"/>
  <c r="L538" i="32" s="1"/>
  <c r="H539" i="32"/>
  <c r="J539" i="32"/>
  <c r="K539" i="32"/>
  <c r="L539" i="32" s="1"/>
  <c r="H540" i="32"/>
  <c r="J540" i="32"/>
  <c r="K540" i="32"/>
  <c r="L540" i="32" s="1"/>
  <c r="H541" i="32"/>
  <c r="J541" i="32"/>
  <c r="K541" i="32"/>
  <c r="L541" i="32" s="1"/>
  <c r="H542" i="32"/>
  <c r="J542" i="32"/>
  <c r="K542" i="32"/>
  <c r="L542" i="32" s="1"/>
  <c r="H543" i="32"/>
  <c r="J543" i="32"/>
  <c r="K543" i="32"/>
  <c r="L543" i="32" s="1"/>
  <c r="H544" i="32"/>
  <c r="J544" i="32"/>
  <c r="K544" i="32"/>
  <c r="L544" i="32" s="1"/>
  <c r="H545" i="32"/>
  <c r="J545" i="32"/>
  <c r="K545" i="32"/>
  <c r="L545" i="32" s="1"/>
  <c r="H546" i="32"/>
  <c r="J546" i="32"/>
  <c r="K546" i="32"/>
  <c r="L546" i="32" s="1"/>
  <c r="H547" i="32"/>
  <c r="J547" i="32"/>
  <c r="K547" i="32"/>
  <c r="L547" i="32" s="1"/>
  <c r="H548" i="32"/>
  <c r="J548" i="32"/>
  <c r="K548" i="32"/>
  <c r="L548" i="32" s="1"/>
  <c r="H549" i="32"/>
  <c r="J549" i="32"/>
  <c r="K549" i="32"/>
  <c r="L549" i="32" s="1"/>
  <c r="H550" i="32"/>
  <c r="J550" i="32"/>
  <c r="K550" i="32"/>
  <c r="L550" i="32" s="1"/>
  <c r="H551" i="32"/>
  <c r="J551" i="32"/>
  <c r="K551" i="32"/>
  <c r="L551" i="32" s="1"/>
  <c r="H552" i="32"/>
  <c r="J552" i="32"/>
  <c r="K552" i="32"/>
  <c r="L552" i="32" s="1"/>
  <c r="H553" i="32"/>
  <c r="J553" i="32"/>
  <c r="K553" i="32"/>
  <c r="L553" i="32" s="1"/>
  <c r="H554" i="32"/>
  <c r="J554" i="32"/>
  <c r="K554" i="32"/>
  <c r="L554" i="32" s="1"/>
  <c r="H555" i="32"/>
  <c r="J555" i="32"/>
  <c r="K555" i="32"/>
  <c r="L555" i="32" s="1"/>
  <c r="H556" i="32"/>
  <c r="J556" i="32"/>
  <c r="K556" i="32"/>
  <c r="L556" i="32" s="1"/>
  <c r="H557" i="32"/>
  <c r="J557" i="32"/>
  <c r="K557" i="32"/>
  <c r="L557" i="32" s="1"/>
  <c r="H558" i="32"/>
  <c r="J558" i="32"/>
  <c r="K558" i="32"/>
  <c r="L558" i="32" s="1"/>
  <c r="H559" i="32"/>
  <c r="J559" i="32"/>
  <c r="K559" i="32"/>
  <c r="L559" i="32" s="1"/>
  <c r="H560" i="32"/>
  <c r="J560" i="32"/>
  <c r="K560" i="32"/>
  <c r="L560" i="32" s="1"/>
  <c r="H561" i="32"/>
  <c r="J561" i="32"/>
  <c r="K561" i="32"/>
  <c r="L561" i="32" s="1"/>
  <c r="H562" i="32"/>
  <c r="J562" i="32"/>
  <c r="K562" i="32"/>
  <c r="L562" i="32" s="1"/>
  <c r="H563" i="32"/>
  <c r="J563" i="32"/>
  <c r="K563" i="32"/>
  <c r="L563" i="32" s="1"/>
  <c r="H564" i="32"/>
  <c r="J564" i="32"/>
  <c r="K564" i="32"/>
  <c r="L564" i="32" s="1"/>
  <c r="H565" i="32"/>
  <c r="J565" i="32"/>
  <c r="K565" i="32"/>
  <c r="L565" i="32" s="1"/>
  <c r="H566" i="32"/>
  <c r="J566" i="32"/>
  <c r="K566" i="32"/>
  <c r="L566" i="32" s="1"/>
  <c r="H567" i="32"/>
  <c r="J567" i="32"/>
  <c r="K567" i="32"/>
  <c r="L567" i="32" s="1"/>
  <c r="H568" i="32"/>
  <c r="J568" i="32"/>
  <c r="K568" i="32"/>
  <c r="L568" i="32" s="1"/>
  <c r="H569" i="32"/>
  <c r="J569" i="32"/>
  <c r="K569" i="32"/>
  <c r="L569" i="32" s="1"/>
  <c r="H570" i="32"/>
  <c r="J570" i="32"/>
  <c r="K570" i="32"/>
  <c r="L570" i="32" s="1"/>
  <c r="H571" i="32"/>
  <c r="J571" i="32"/>
  <c r="K571" i="32"/>
  <c r="L571" i="32" s="1"/>
  <c r="H572" i="32"/>
  <c r="J572" i="32"/>
  <c r="K572" i="32"/>
  <c r="L572" i="32" s="1"/>
  <c r="H573" i="32"/>
  <c r="J573" i="32"/>
  <c r="K573" i="32"/>
  <c r="L573" i="32" s="1"/>
  <c r="H574" i="32"/>
  <c r="J574" i="32"/>
  <c r="K574" i="32"/>
  <c r="L574" i="32" s="1"/>
  <c r="H575" i="32"/>
  <c r="J575" i="32"/>
  <c r="K575" i="32"/>
  <c r="L575" i="32" s="1"/>
  <c r="H576" i="32"/>
  <c r="J576" i="32"/>
  <c r="K576" i="32"/>
  <c r="L576" i="32" s="1"/>
  <c r="H577" i="32"/>
  <c r="J577" i="32"/>
  <c r="K577" i="32"/>
  <c r="L577" i="32" s="1"/>
  <c r="H578" i="32"/>
  <c r="H22" i="32" s="1"/>
  <c r="J578" i="32"/>
  <c r="L578" i="32"/>
  <c r="L22" i="32" s="1"/>
  <c r="H579" i="32"/>
  <c r="H39" i="32" s="1"/>
  <c r="J579" i="32"/>
  <c r="J39" i="32" s="1"/>
  <c r="L579" i="32"/>
  <c r="L39" i="32" s="1"/>
  <c r="N581" i="32"/>
  <c r="H582" i="32"/>
  <c r="J582" i="32"/>
  <c r="K582" i="32"/>
  <c r="L582" i="32" s="1"/>
  <c r="H583" i="32"/>
  <c r="J583" i="32"/>
  <c r="K583" i="32"/>
  <c r="L583" i="32" s="1"/>
  <c r="H584" i="32"/>
  <c r="J584" i="32"/>
  <c r="K584" i="32"/>
  <c r="L584" i="32" s="1"/>
  <c r="H585" i="32"/>
  <c r="J585" i="32"/>
  <c r="K585" i="32"/>
  <c r="L585" i="32" s="1"/>
  <c r="H586" i="32"/>
  <c r="J586" i="32"/>
  <c r="K586" i="32"/>
  <c r="L586" i="32" s="1"/>
  <c r="H587" i="32"/>
  <c r="J587" i="32"/>
  <c r="K587" i="32"/>
  <c r="L587" i="32" s="1"/>
  <c r="H588" i="32"/>
  <c r="J588" i="32"/>
  <c r="K588" i="32"/>
  <c r="L588" i="32" s="1"/>
  <c r="H589" i="32"/>
  <c r="J589" i="32"/>
  <c r="K589" i="32"/>
  <c r="L589" i="32" s="1"/>
  <c r="H590" i="32"/>
  <c r="J590" i="32"/>
  <c r="K590" i="32"/>
  <c r="L590" i="32" s="1"/>
  <c r="H591" i="32"/>
  <c r="J591" i="32"/>
  <c r="K591" i="32"/>
  <c r="L591" i="32" s="1"/>
  <c r="H592" i="32"/>
  <c r="J592" i="32"/>
  <c r="K592" i="32"/>
  <c r="L592" i="32" s="1"/>
  <c r="H593" i="32"/>
  <c r="J593" i="32"/>
  <c r="K593" i="32"/>
  <c r="L593" i="32" s="1"/>
  <c r="H594" i="32"/>
  <c r="J594" i="32"/>
  <c r="K594" i="32"/>
  <c r="L594" i="32" s="1"/>
  <c r="H595" i="32"/>
  <c r="J595" i="32"/>
  <c r="K595" i="32"/>
  <c r="L595" i="32" s="1"/>
  <c r="H596" i="32"/>
  <c r="J596" i="32"/>
  <c r="K596" i="32"/>
  <c r="L596" i="32" s="1"/>
  <c r="H597" i="32"/>
  <c r="J597" i="32"/>
  <c r="K597" i="32"/>
  <c r="L597" i="32" s="1"/>
  <c r="H598" i="32"/>
  <c r="J598" i="32"/>
  <c r="K598" i="32"/>
  <c r="L598" i="32" s="1"/>
  <c r="H599" i="32"/>
  <c r="J599" i="32"/>
  <c r="K599" i="32"/>
  <c r="L599" i="32" s="1"/>
  <c r="H600" i="32"/>
  <c r="J600" i="32"/>
  <c r="K600" i="32"/>
  <c r="L600" i="32" s="1"/>
  <c r="H601" i="32"/>
  <c r="J601" i="32"/>
  <c r="K601" i="32"/>
  <c r="L601" i="32" s="1"/>
  <c r="H602" i="32"/>
  <c r="J602" i="32"/>
  <c r="K602" i="32"/>
  <c r="L602" i="32" s="1"/>
  <c r="H603" i="32"/>
  <c r="J603" i="32"/>
  <c r="K603" i="32"/>
  <c r="L603" i="32" s="1"/>
  <c r="H604" i="32"/>
  <c r="J604" i="32"/>
  <c r="K604" i="32"/>
  <c r="L604" i="32" s="1"/>
  <c r="H605" i="32"/>
  <c r="J605" i="32"/>
  <c r="K605" i="32"/>
  <c r="L605" i="32" s="1"/>
  <c r="H606" i="32"/>
  <c r="J606" i="32"/>
  <c r="K606" i="32"/>
  <c r="L606" i="32" s="1"/>
  <c r="H607" i="32"/>
  <c r="J607" i="32"/>
  <c r="K607" i="32"/>
  <c r="L607" i="32" s="1"/>
  <c r="H608" i="32"/>
  <c r="J608" i="32"/>
  <c r="K608" i="32"/>
  <c r="L608" i="32" s="1"/>
  <c r="H609" i="32"/>
  <c r="J609" i="32"/>
  <c r="K609" i="32"/>
  <c r="L609" i="32" s="1"/>
  <c r="H610" i="32"/>
  <c r="J610" i="32"/>
  <c r="K610" i="32"/>
  <c r="L610" i="32" s="1"/>
  <c r="H611" i="32"/>
  <c r="J611" i="32"/>
  <c r="K611" i="32"/>
  <c r="L611" i="32" s="1"/>
  <c r="H612" i="32"/>
  <c r="J612" i="32"/>
  <c r="K612" i="32"/>
  <c r="L612" i="32" s="1"/>
  <c r="H613" i="32"/>
  <c r="J613" i="32"/>
  <c r="K613" i="32"/>
  <c r="L613" i="32" s="1"/>
  <c r="H614" i="32"/>
  <c r="J614" i="32"/>
  <c r="K614" i="32"/>
  <c r="L614" i="32" s="1"/>
  <c r="H615" i="32"/>
  <c r="J615" i="32"/>
  <c r="K615" i="32"/>
  <c r="L615" i="32" s="1"/>
  <c r="H616" i="32"/>
  <c r="J616" i="32"/>
  <c r="K616" i="32"/>
  <c r="L616" i="32" s="1"/>
  <c r="H617" i="32"/>
  <c r="J617" i="32"/>
  <c r="K617" i="32"/>
  <c r="L617" i="32" s="1"/>
  <c r="H618" i="32"/>
  <c r="J618" i="32"/>
  <c r="K618" i="32"/>
  <c r="L618" i="32" s="1"/>
  <c r="H619" i="32"/>
  <c r="J619" i="32"/>
  <c r="K619" i="32"/>
  <c r="L619" i="32" s="1"/>
  <c r="H620" i="32"/>
  <c r="J620" i="32"/>
  <c r="K620" i="32"/>
  <c r="L620" i="32" s="1"/>
  <c r="H621" i="32"/>
  <c r="J621" i="32"/>
  <c r="K621" i="32"/>
  <c r="L621" i="32" s="1"/>
  <c r="H622" i="32"/>
  <c r="J622" i="32"/>
  <c r="K622" i="32"/>
  <c r="L622" i="32" s="1"/>
  <c r="H623" i="32"/>
  <c r="J623" i="32"/>
  <c r="K623" i="32"/>
  <c r="L623" i="32" s="1"/>
  <c r="H624" i="32"/>
  <c r="J624" i="32"/>
  <c r="K624" i="32"/>
  <c r="L624" i="32" s="1"/>
  <c r="H625" i="32"/>
  <c r="J625" i="32"/>
  <c r="K625" i="32"/>
  <c r="L625" i="32" s="1"/>
  <c r="H626" i="32"/>
  <c r="J626" i="32"/>
  <c r="K626" i="32"/>
  <c r="L626" i="32" s="1"/>
  <c r="H627" i="32"/>
  <c r="J627" i="32"/>
  <c r="K627" i="32"/>
  <c r="L627" i="32" s="1"/>
  <c r="H628" i="32"/>
  <c r="J628" i="32"/>
  <c r="K628" i="32"/>
  <c r="L628" i="32" s="1"/>
  <c r="H629" i="32"/>
  <c r="J629" i="32"/>
  <c r="K629" i="32"/>
  <c r="L629" i="32" s="1"/>
  <c r="H630" i="32"/>
  <c r="J630" i="32"/>
  <c r="K630" i="32"/>
  <c r="L630" i="32" s="1"/>
  <c r="H631" i="32"/>
  <c r="J631" i="32"/>
  <c r="K631" i="32"/>
  <c r="L631" i="32" s="1"/>
  <c r="H632" i="32"/>
  <c r="H23" i="32" s="1"/>
  <c r="J632" i="32"/>
  <c r="J23" i="32" s="1"/>
  <c r="L632" i="32"/>
  <c r="H633" i="32"/>
  <c r="H40" i="32" s="1"/>
  <c r="J633" i="32"/>
  <c r="J40" i="32" s="1"/>
  <c r="L633" i="32"/>
  <c r="N100" i="32" l="1"/>
  <c r="N112" i="32"/>
  <c r="N324" i="32"/>
  <c r="N300" i="32"/>
  <c r="N228" i="32"/>
  <c r="N184" i="32"/>
  <c r="N104" i="32"/>
  <c r="N436" i="32"/>
  <c r="N132" i="32"/>
  <c r="N612" i="32"/>
  <c r="N608" i="32"/>
  <c r="N548" i="32"/>
  <c r="N426" i="32"/>
  <c r="N388" i="32"/>
  <c r="N264" i="32"/>
  <c r="N238" i="32"/>
  <c r="N230" i="32"/>
  <c r="N91" i="32"/>
  <c r="N604" i="32"/>
  <c r="N540" i="32"/>
  <c r="N460" i="32"/>
  <c r="N417" i="32"/>
  <c r="N316" i="32"/>
  <c r="N298" i="32"/>
  <c r="N226" i="32"/>
  <c r="N128" i="32"/>
  <c r="N116" i="32"/>
  <c r="N614" i="32"/>
  <c r="N600" i="32"/>
  <c r="N550" i="32"/>
  <c r="N536" i="32"/>
  <c r="N508" i="32"/>
  <c r="N386" i="32"/>
  <c r="N372" i="32"/>
  <c r="N326" i="32"/>
  <c r="N312" i="32"/>
  <c r="N304" i="32"/>
  <c r="N506" i="32"/>
  <c r="N502" i="32"/>
  <c r="N492" i="32"/>
  <c r="N420" i="32"/>
  <c r="N396" i="32"/>
  <c r="N392" i="32"/>
  <c r="N588" i="32"/>
  <c r="N514" i="32"/>
  <c r="N494" i="32"/>
  <c r="N448" i="32"/>
  <c r="N356" i="32"/>
  <c r="N172" i="32"/>
  <c r="N168" i="32"/>
  <c r="N291" i="32"/>
  <c r="N288" i="32"/>
  <c r="N244" i="32"/>
  <c r="N240" i="32"/>
  <c r="N213" i="32"/>
  <c r="N156" i="32"/>
  <c r="N152" i="32"/>
  <c r="N182" i="32"/>
  <c r="N593" i="32"/>
  <c r="N565" i="32"/>
  <c r="N479" i="32"/>
  <c r="N243" i="32"/>
  <c r="N572" i="32"/>
  <c r="N500" i="32"/>
  <c r="N415" i="32"/>
  <c r="N628" i="32"/>
  <c r="N607" i="32"/>
  <c r="N592" i="32"/>
  <c r="N543" i="32"/>
  <c r="N528" i="32"/>
  <c r="N21" i="32"/>
  <c r="N507" i="32"/>
  <c r="N476" i="32"/>
  <c r="N462" i="32"/>
  <c r="N412" i="32"/>
  <c r="N400" i="32"/>
  <c r="N378" i="32"/>
  <c r="N319" i="32"/>
  <c r="N305" i="32"/>
  <c r="N276" i="32"/>
  <c r="N252" i="32"/>
  <c r="N216" i="32"/>
  <c r="N195" i="32"/>
  <c r="N186" i="32"/>
  <c r="N176" i="32"/>
  <c r="N174" i="32"/>
  <c r="N124" i="32"/>
  <c r="N348" i="32"/>
  <c r="N566" i="32"/>
  <c r="N564" i="32"/>
  <c r="N509" i="32"/>
  <c r="N480" i="32"/>
  <c r="N455" i="32"/>
  <c r="N440" i="32"/>
  <c r="N421" i="32"/>
  <c r="N414" i="32"/>
  <c r="N371" i="32"/>
  <c r="N354" i="32"/>
  <c r="N342" i="32"/>
  <c r="N340" i="32"/>
  <c r="N283" i="32"/>
  <c r="N273" i="32"/>
  <c r="N268" i="32"/>
  <c r="N223" i="32"/>
  <c r="N208" i="32"/>
  <c r="N199" i="32"/>
  <c r="N164" i="32"/>
  <c r="N162" i="32"/>
  <c r="N136" i="32"/>
  <c r="N269" i="32"/>
  <c r="N144" i="32"/>
  <c r="N407" i="32"/>
  <c r="H418" i="32"/>
  <c r="H60" i="32" s="1"/>
  <c r="N347" i="32"/>
  <c r="N285" i="32"/>
  <c r="N341" i="32"/>
  <c r="N544" i="32"/>
  <c r="N516" i="32"/>
  <c r="N499" i="32"/>
  <c r="N487" i="32"/>
  <c r="N452" i="32"/>
  <c r="N428" i="32"/>
  <c r="N385" i="32"/>
  <c r="N370" i="32"/>
  <c r="N320" i="32"/>
  <c r="N292" i="32"/>
  <c r="N272" i="32"/>
  <c r="N178" i="32"/>
  <c r="N140" i="32"/>
  <c r="N97" i="32"/>
  <c r="N80" i="32"/>
  <c r="N622" i="32"/>
  <c r="N620" i="32"/>
  <c r="N596" i="32"/>
  <c r="N586" i="32"/>
  <c r="H634" i="32"/>
  <c r="H64" i="32" s="1"/>
  <c r="N570" i="32"/>
  <c r="N558" i="32"/>
  <c r="N556" i="32"/>
  <c r="N532" i="32"/>
  <c r="N484" i="32"/>
  <c r="N456" i="32"/>
  <c r="N404" i="32"/>
  <c r="N380" i="32"/>
  <c r="N361" i="32"/>
  <c r="N346" i="32"/>
  <c r="N334" i="32"/>
  <c r="N332" i="32"/>
  <c r="N274" i="32"/>
  <c r="N262" i="32"/>
  <c r="N248" i="32"/>
  <c r="N229" i="32"/>
  <c r="N227" i="32"/>
  <c r="N220" i="32"/>
  <c r="N196" i="32"/>
  <c r="N180" i="32"/>
  <c r="N166" i="32"/>
  <c r="N154" i="32"/>
  <c r="N108" i="32"/>
  <c r="N463" i="32"/>
  <c r="N441" i="32"/>
  <c r="N245" i="32"/>
  <c r="N571" i="32"/>
  <c r="N627" i="32"/>
  <c r="N615" i="32"/>
  <c r="N563" i="32"/>
  <c r="N551" i="32"/>
  <c r="N522" i="32"/>
  <c r="N486" i="32"/>
  <c r="N468" i="32"/>
  <c r="N444" i="32"/>
  <c r="N434" i="32"/>
  <c r="N408" i="32"/>
  <c r="N339" i="32"/>
  <c r="N327" i="32"/>
  <c r="N286" i="32"/>
  <c r="N284" i="32"/>
  <c r="N267" i="32"/>
  <c r="N250" i="32"/>
  <c r="N236" i="32"/>
  <c r="N212" i="32"/>
  <c r="N120" i="32"/>
  <c r="N218" i="32"/>
  <c r="N191" i="32"/>
  <c r="N170" i="32"/>
  <c r="N160" i="32"/>
  <c r="N158" i="32"/>
  <c r="N85" i="32"/>
  <c r="N81" i="32"/>
  <c r="L148" i="32"/>
  <c r="L55" i="32" s="1"/>
  <c r="N89" i="32"/>
  <c r="N84" i="32"/>
  <c r="N633" i="32"/>
  <c r="N631" i="32"/>
  <c r="N626" i="32"/>
  <c r="N611" i="32"/>
  <c r="N606" i="32"/>
  <c r="N591" i="32"/>
  <c r="N584" i="32"/>
  <c r="N569" i="32"/>
  <c r="N562" i="32"/>
  <c r="N549" i="32"/>
  <c r="N547" i="32"/>
  <c r="N542" i="32"/>
  <c r="N520" i="32"/>
  <c r="N498" i="32"/>
  <c r="N483" i="32"/>
  <c r="N478" i="32"/>
  <c r="N459" i="32"/>
  <c r="N454" i="32"/>
  <c r="N439" i="32"/>
  <c r="N432" i="32"/>
  <c r="N413" i="32"/>
  <c r="N411" i="32"/>
  <c r="N406" i="32"/>
  <c r="N391" i="32"/>
  <c r="N384" i="32"/>
  <c r="N369" i="32"/>
  <c r="N360" i="32"/>
  <c r="N345" i="32"/>
  <c r="N338" i="32"/>
  <c r="N325" i="32"/>
  <c r="N323" i="32"/>
  <c r="N318" i="32"/>
  <c r="N303" i="32"/>
  <c r="N296" i="32"/>
  <c r="N289" i="32"/>
  <c r="N282" i="32"/>
  <c r="N266" i="32"/>
  <c r="N259" i="32"/>
  <c r="N222" i="32"/>
  <c r="N211" i="32"/>
  <c r="N206" i="32"/>
  <c r="N92" i="32"/>
  <c r="N630" i="32"/>
  <c r="N610" i="32"/>
  <c r="N595" i="32"/>
  <c r="N590" i="32"/>
  <c r="N575" i="32"/>
  <c r="N568" i="32"/>
  <c r="N553" i="32"/>
  <c r="N546" i="32"/>
  <c r="N533" i="32"/>
  <c r="N531" i="32"/>
  <c r="N511" i="32"/>
  <c r="N504" i="32"/>
  <c r="N482" i="32"/>
  <c r="H526" i="32"/>
  <c r="N458" i="32"/>
  <c r="N443" i="32"/>
  <c r="N438" i="32"/>
  <c r="N423" i="32"/>
  <c r="N410" i="32"/>
  <c r="N397" i="32"/>
  <c r="N395" i="32"/>
  <c r="N390" i="32"/>
  <c r="N375" i="32"/>
  <c r="N368" i="32"/>
  <c r="N351" i="32"/>
  <c r="N344" i="32"/>
  <c r="N329" i="32"/>
  <c r="N322" i="32"/>
  <c r="N215" i="32"/>
  <c r="J202" i="32"/>
  <c r="N599" i="32"/>
  <c r="N447" i="32"/>
  <c r="N399" i="32"/>
  <c r="N331" i="32"/>
  <c r="N279" i="32"/>
  <c r="N247" i="32"/>
  <c r="N233" i="32"/>
  <c r="L256" i="32"/>
  <c r="Q256" i="32" s="1"/>
  <c r="N32" i="32"/>
  <c r="N98" i="32"/>
  <c r="L36" i="32"/>
  <c r="N36" i="32" s="1"/>
  <c r="N621" i="32"/>
  <c r="N619" i="32"/>
  <c r="N513" i="32"/>
  <c r="N623" i="32"/>
  <c r="N616" i="32"/>
  <c r="N594" i="32"/>
  <c r="N515" i="32"/>
  <c r="N510" i="32"/>
  <c r="N495" i="32"/>
  <c r="N488" i="32"/>
  <c r="N464" i="32"/>
  <c r="N442" i="32"/>
  <c r="N427" i="32"/>
  <c r="N422" i="32"/>
  <c r="N401" i="32"/>
  <c r="N394" i="32"/>
  <c r="N381" i="32"/>
  <c r="N379" i="32"/>
  <c r="N374" i="32"/>
  <c r="N357" i="32"/>
  <c r="N355" i="32"/>
  <c r="N350" i="32"/>
  <c r="N335" i="32"/>
  <c r="N328" i="32"/>
  <c r="N313" i="32"/>
  <c r="N306" i="32"/>
  <c r="N263" i="32"/>
  <c r="N242" i="32"/>
  <c r="N235" i="32"/>
  <c r="N188" i="32"/>
  <c r="N555" i="32"/>
  <c r="N535" i="32"/>
  <c r="N493" i="32"/>
  <c r="N491" i="32"/>
  <c r="N469" i="32"/>
  <c r="N467" i="32"/>
  <c r="N425" i="32"/>
  <c r="N39" i="32"/>
  <c r="N574" i="32"/>
  <c r="N559" i="32"/>
  <c r="N552" i="32"/>
  <c r="N537" i="32"/>
  <c r="N530" i="32"/>
  <c r="N625" i="32"/>
  <c r="N618" i="32"/>
  <c r="N605" i="32"/>
  <c r="N603" i="32"/>
  <c r="N598" i="32"/>
  <c r="N583" i="32"/>
  <c r="N576" i="32"/>
  <c r="N554" i="32"/>
  <c r="N539" i="32"/>
  <c r="N534" i="32"/>
  <c r="N519" i="32"/>
  <c r="N512" i="32"/>
  <c r="N497" i="32"/>
  <c r="N490" i="32"/>
  <c r="N477" i="32"/>
  <c r="N475" i="32"/>
  <c r="N466" i="32"/>
  <c r="N453" i="32"/>
  <c r="N451" i="32"/>
  <c r="N446" i="32"/>
  <c r="N431" i="32"/>
  <c r="N424" i="32"/>
  <c r="N403" i="32"/>
  <c r="N398" i="32"/>
  <c r="N383" i="32"/>
  <c r="N376" i="32"/>
  <c r="L364" i="32"/>
  <c r="L59" i="32" s="1"/>
  <c r="N359" i="32"/>
  <c r="N352" i="32"/>
  <c r="N330" i="32"/>
  <c r="N308" i="32"/>
  <c r="L17" i="32"/>
  <c r="N17" i="32" s="1"/>
  <c r="N295" i="32"/>
  <c r="N278" i="32"/>
  <c r="N260" i="32"/>
  <c r="N249" i="32"/>
  <c r="N192" i="32"/>
  <c r="N629" i="32"/>
  <c r="N624" i="32"/>
  <c r="N609" i="32"/>
  <c r="N602" i="32"/>
  <c r="N589" i="32"/>
  <c r="N587" i="32"/>
  <c r="N582" i="32"/>
  <c r="N567" i="32"/>
  <c r="N560" i="32"/>
  <c r="N538" i="32"/>
  <c r="N523" i="32"/>
  <c r="N518" i="32"/>
  <c r="N503" i="32"/>
  <c r="N496" i="32"/>
  <c r="N481" i="32"/>
  <c r="N470" i="32"/>
  <c r="J20" i="32"/>
  <c r="N20" i="32" s="1"/>
  <c r="N457" i="32"/>
  <c r="N450" i="32"/>
  <c r="N437" i="32"/>
  <c r="N435" i="32"/>
  <c r="N430" i="32"/>
  <c r="L472" i="32"/>
  <c r="N402" i="32"/>
  <c r="N387" i="32"/>
  <c r="N382" i="32"/>
  <c r="N367" i="32"/>
  <c r="N35" i="32"/>
  <c r="N358" i="32"/>
  <c r="N343" i="32"/>
  <c r="N336" i="32"/>
  <c r="N314" i="32"/>
  <c r="N301" i="32"/>
  <c r="N299" i="32"/>
  <c r="N294" i="32"/>
  <c r="N271" i="32"/>
  <c r="N204" i="32"/>
  <c r="N290" i="32"/>
  <c r="N275" i="32"/>
  <c r="N270" i="32"/>
  <c r="H310" i="32"/>
  <c r="N33" i="32"/>
  <c r="N251" i="32"/>
  <c r="N246" i="32"/>
  <c r="N231" i="32"/>
  <c r="N224" i="32"/>
  <c r="N198" i="32"/>
  <c r="N194" i="32"/>
  <c r="N190" i="32"/>
  <c r="N96" i="32"/>
  <c r="H202" i="32"/>
  <c r="H56" i="32" s="1"/>
  <c r="N87" i="32"/>
  <c r="N83" i="32"/>
  <c r="N239" i="32"/>
  <c r="N232" i="32"/>
  <c r="N217" i="32"/>
  <c r="N210" i="32"/>
  <c r="N307" i="32"/>
  <c r="N302" i="32"/>
  <c r="N287" i="32"/>
  <c r="N280" i="32"/>
  <c r="N254" i="32"/>
  <c r="N234" i="32"/>
  <c r="N219" i="32"/>
  <c r="N214" i="32"/>
  <c r="N187" i="32"/>
  <c r="N183" i="32"/>
  <c r="N179" i="32"/>
  <c r="N175" i="32"/>
  <c r="N171" i="32"/>
  <c r="N167" i="32"/>
  <c r="N163" i="32"/>
  <c r="N159" i="32"/>
  <c r="N155" i="32"/>
  <c r="N151" i="32"/>
  <c r="N31" i="32"/>
  <c r="N143" i="32"/>
  <c r="N139" i="32"/>
  <c r="N135" i="32"/>
  <c r="N131" i="32"/>
  <c r="N127" i="32"/>
  <c r="N123" i="32"/>
  <c r="N119" i="32"/>
  <c r="N115" i="32"/>
  <c r="N111" i="32"/>
  <c r="N107" i="32"/>
  <c r="N88" i="32"/>
  <c r="H58" i="32"/>
  <c r="O310" i="32"/>
  <c r="L57" i="32"/>
  <c r="H29" i="32"/>
  <c r="H62" i="32"/>
  <c r="O526" i="32"/>
  <c r="L61" i="32"/>
  <c r="Q472" i="32"/>
  <c r="O202" i="32"/>
  <c r="N37" i="32"/>
  <c r="N38" i="32"/>
  <c r="H472" i="32"/>
  <c r="N19" i="32"/>
  <c r="N362" i="32"/>
  <c r="J310" i="32"/>
  <c r="L202" i="32"/>
  <c r="Q148" i="32"/>
  <c r="H148" i="32"/>
  <c r="N79" i="32"/>
  <c r="H46" i="32"/>
  <c r="L23" i="32"/>
  <c r="N23" i="32" s="1"/>
  <c r="N632" i="32"/>
  <c r="N258" i="32"/>
  <c r="L310" i="32"/>
  <c r="N613" i="32"/>
  <c r="N597" i="32"/>
  <c r="J634" i="32"/>
  <c r="L580" i="32"/>
  <c r="N573" i="32"/>
  <c r="N501" i="32"/>
  <c r="N485" i="32"/>
  <c r="N474" i="32"/>
  <c r="L526" i="32"/>
  <c r="N461" i="32"/>
  <c r="N445" i="32"/>
  <c r="N429" i="32"/>
  <c r="N405" i="32"/>
  <c r="N389" i="32"/>
  <c r="N373" i="32"/>
  <c r="N349" i="32"/>
  <c r="N333" i="32"/>
  <c r="N317" i="32"/>
  <c r="N315" i="32"/>
  <c r="J364" i="32"/>
  <c r="H364" i="32"/>
  <c r="N293" i="32"/>
  <c r="N277" i="32"/>
  <c r="N261" i="32"/>
  <c r="N253" i="32"/>
  <c r="N237" i="32"/>
  <c r="N221" i="32"/>
  <c r="N205" i="32"/>
  <c r="N197" i="32"/>
  <c r="N193" i="32"/>
  <c r="N189" i="32"/>
  <c r="N185" i="32"/>
  <c r="N181" i="32"/>
  <c r="N177" i="32"/>
  <c r="N173" i="32"/>
  <c r="N169" i="32"/>
  <c r="N165" i="32"/>
  <c r="N161" i="32"/>
  <c r="N157" i="32"/>
  <c r="N153" i="32"/>
  <c r="J56" i="32"/>
  <c r="P202" i="32"/>
  <c r="L29" i="32"/>
  <c r="H93" i="32"/>
  <c r="H11" i="32" s="1"/>
  <c r="L40" i="32"/>
  <c r="L46" i="32" s="1"/>
  <c r="N16" i="32"/>
  <c r="H580" i="32"/>
  <c r="J418" i="32"/>
  <c r="N103" i="32"/>
  <c r="J148" i="32"/>
  <c r="O634" i="32"/>
  <c r="N557" i="32"/>
  <c r="N541" i="32"/>
  <c r="N517" i="32"/>
  <c r="L634" i="32"/>
  <c r="N617" i="32"/>
  <c r="N601" i="32"/>
  <c r="N585" i="32"/>
  <c r="N578" i="32"/>
  <c r="N577" i="32"/>
  <c r="N561" i="32"/>
  <c r="N545" i="32"/>
  <c r="N529" i="32"/>
  <c r="N524" i="32"/>
  <c r="N521" i="32"/>
  <c r="N505" i="32"/>
  <c r="N489" i="32"/>
  <c r="J526" i="32"/>
  <c r="N465" i="32"/>
  <c r="N449" i="32"/>
  <c r="N433" i="32"/>
  <c r="N409" i="32"/>
  <c r="N393" i="32"/>
  <c r="N377" i="32"/>
  <c r="L418" i="32"/>
  <c r="N366" i="32"/>
  <c r="Q364" i="32"/>
  <c r="N353" i="32"/>
  <c r="N337" i="32"/>
  <c r="N321" i="32"/>
  <c r="N34" i="32"/>
  <c r="N297" i="32"/>
  <c r="N281" i="32"/>
  <c r="N265" i="32"/>
  <c r="N241" i="32"/>
  <c r="N225" i="32"/>
  <c r="N209" i="32"/>
  <c r="N207" i="32"/>
  <c r="J256" i="32"/>
  <c r="H256" i="32"/>
  <c r="N201" i="32"/>
  <c r="N15" i="32"/>
  <c r="N146" i="32"/>
  <c r="N145" i="32"/>
  <c r="N142" i="32"/>
  <c r="N141" i="32"/>
  <c r="N138" i="32"/>
  <c r="N137" i="32"/>
  <c r="N134" i="32"/>
  <c r="N133" i="32"/>
  <c r="N130" i="32"/>
  <c r="N129" i="32"/>
  <c r="N126" i="32"/>
  <c r="N125" i="32"/>
  <c r="N122" i="32"/>
  <c r="N121" i="32"/>
  <c r="N118" i="32"/>
  <c r="N117" i="32"/>
  <c r="N114" i="32"/>
  <c r="N113" i="32"/>
  <c r="N110" i="32"/>
  <c r="N109" i="32"/>
  <c r="N106" i="32"/>
  <c r="N105" i="32"/>
  <c r="N102" i="32"/>
  <c r="N101" i="32"/>
  <c r="L93" i="32"/>
  <c r="L11" i="32" s="1"/>
  <c r="J580" i="32"/>
  <c r="N525" i="32"/>
  <c r="J472" i="32"/>
  <c r="N416" i="32"/>
  <c r="N309" i="32"/>
  <c r="N200" i="32"/>
  <c r="N86" i="32"/>
  <c r="N78" i="32"/>
  <c r="J93" i="32"/>
  <c r="J46" i="32"/>
  <c r="N150" i="32"/>
  <c r="J22" i="32"/>
  <c r="N22" i="32" s="1"/>
  <c r="J18" i="32"/>
  <c r="N18" i="32" s="1"/>
  <c r="J14" i="32"/>
  <c r="N579" i="32"/>
  <c r="N471" i="32"/>
  <c r="N363" i="32"/>
  <c r="N255" i="32"/>
  <c r="N147" i="32"/>
  <c r="N99" i="32"/>
  <c r="N90" i="32"/>
  <c r="N82" i="32"/>
  <c r="N202" i="32" l="1"/>
  <c r="O418" i="32"/>
  <c r="H52" i="32"/>
  <c r="N46" i="32"/>
  <c r="H57" i="32"/>
  <c r="O256" i="32"/>
  <c r="Q634" i="32"/>
  <c r="L64" i="32"/>
  <c r="N40" i="32"/>
  <c r="O580" i="32"/>
  <c r="H63" i="32"/>
  <c r="O364" i="32"/>
  <c r="H59" i="32"/>
  <c r="Q526" i="32"/>
  <c r="L62" i="32"/>
  <c r="J58" i="32"/>
  <c r="P310" i="32"/>
  <c r="N310" i="32"/>
  <c r="N14" i="32"/>
  <c r="J29" i="32"/>
  <c r="N29" i="32" s="1"/>
  <c r="J11" i="32"/>
  <c r="N93" i="32"/>
  <c r="J63" i="32"/>
  <c r="N580" i="32"/>
  <c r="P580" i="32"/>
  <c r="L52" i="32"/>
  <c r="J57" i="32"/>
  <c r="N256" i="32"/>
  <c r="P256" i="32"/>
  <c r="J55" i="32"/>
  <c r="N148" i="32"/>
  <c r="P148" i="32"/>
  <c r="J59" i="32"/>
  <c r="N364" i="32"/>
  <c r="P364" i="32"/>
  <c r="L63" i="32"/>
  <c r="Q580" i="32"/>
  <c r="L58" i="32"/>
  <c r="Q310" i="32"/>
  <c r="O148" i="32"/>
  <c r="H55" i="32"/>
  <c r="J64" i="32"/>
  <c r="P634" i="32"/>
  <c r="N634" i="32"/>
  <c r="J61" i="32"/>
  <c r="N472" i="32"/>
  <c r="P472" i="32"/>
  <c r="Q418" i="32"/>
  <c r="L60" i="32"/>
  <c r="J62" i="32"/>
  <c r="P526" i="32"/>
  <c r="N526" i="32"/>
  <c r="J60" i="32"/>
  <c r="P418" i="32"/>
  <c r="N418" i="32"/>
  <c r="Q202" i="32"/>
  <c r="L56" i="32"/>
  <c r="O472" i="32"/>
  <c r="H61" i="32"/>
  <c r="I10" i="19"/>
  <c r="N62" i="32" l="1"/>
  <c r="N64" i="32"/>
  <c r="N59" i="32"/>
  <c r="N58" i="32"/>
  <c r="L70" i="32"/>
  <c r="H70" i="32"/>
  <c r="N60" i="32"/>
  <c r="N61" i="32"/>
  <c r="N57" i="32"/>
  <c r="N63" i="32"/>
  <c r="N55" i="32"/>
  <c r="J70" i="32"/>
  <c r="N11" i="32"/>
  <c r="J52" i="32"/>
  <c r="N52" i="32" s="1"/>
  <c r="N56" i="32"/>
  <c r="N70" i="32" l="1"/>
  <c r="E18" i="19" l="1"/>
  <c r="L1" i="31" l="1"/>
  <c r="I1" i="18" l="1"/>
  <c r="R1" i="22" l="1"/>
  <c r="I1" i="23"/>
  <c r="G1" i="2"/>
  <c r="H1" i="3"/>
  <c r="F1" i="4"/>
  <c r="I1" i="19"/>
  <c r="I1" i="25"/>
  <c r="D1" i="6"/>
  <c r="D1" i="7"/>
  <c r="K1" i="15"/>
  <c r="G1" i="9"/>
  <c r="G1" i="17"/>
  <c r="E1" i="1"/>
  <c r="I14" i="19" l="1"/>
  <c r="I13" i="19"/>
  <c r="I12" i="19"/>
  <c r="I11" i="19"/>
  <c r="G39" i="25" l="1"/>
  <c r="F39" i="25"/>
  <c r="E39" i="25"/>
  <c r="C39" i="25"/>
  <c r="B39" i="25"/>
  <c r="E15" i="19" l="1"/>
  <c r="E22" i="19" s="1"/>
  <c r="C15" i="19"/>
  <c r="I15" i="19" l="1"/>
  <c r="G10" i="19" l="1"/>
  <c r="H10" i="19" s="1"/>
  <c r="G19" i="19" l="1"/>
  <c r="G17" i="19"/>
  <c r="G16" i="19"/>
  <c r="G11" i="19"/>
  <c r="H11" i="19" s="1"/>
  <c r="G12" i="19"/>
  <c r="H12" i="19" s="1"/>
  <c r="G13" i="19"/>
  <c r="H13" i="19" s="1"/>
  <c r="G14" i="19"/>
  <c r="H14" i="19" s="1"/>
  <c r="B16" i="4"/>
  <c r="D16" i="4" l="1"/>
  <c r="G7" i="40" s="1"/>
  <c r="F7" i="40"/>
  <c r="B17" i="4"/>
  <c r="B20" i="4"/>
  <c r="B19" i="4"/>
  <c r="B18" i="4"/>
  <c r="D20" i="4" l="1"/>
  <c r="G11" i="40" s="1"/>
  <c r="F11" i="40"/>
  <c r="D19" i="4"/>
  <c r="G10" i="40" s="1"/>
  <c r="F10" i="40"/>
  <c r="D17" i="4"/>
  <c r="G8" i="40" s="1"/>
  <c r="F8" i="40"/>
  <c r="D18" i="4"/>
  <c r="G9" i="40" s="1"/>
  <c r="F9" i="40"/>
  <c r="C8" i="4"/>
  <c r="C34" i="4" s="1"/>
  <c r="F13" i="40" l="1"/>
  <c r="G13" i="40"/>
  <c r="D34" i="4"/>
  <c r="C9" i="4"/>
  <c r="C17" i="4"/>
  <c r="C18" i="4"/>
  <c r="C19" i="4"/>
  <c r="C20" i="4"/>
  <c r="C16" i="4"/>
  <c r="C35" i="4" l="1"/>
  <c r="D35" i="4" s="1"/>
  <c r="B8" i="4"/>
  <c r="C33" i="4" s="1"/>
  <c r="C21" i="19"/>
  <c r="G15" i="19"/>
  <c r="H15" i="19" s="1"/>
  <c r="C22" i="19"/>
  <c r="I22" i="19" s="1"/>
  <c r="G18" i="19"/>
  <c r="B22" i="4" s="1"/>
  <c r="E21" i="19"/>
  <c r="E20" i="19"/>
  <c r="C20" i="19"/>
  <c r="C21" i="4"/>
  <c r="D22" i="4" l="1"/>
  <c r="G14" i="40" s="1"/>
  <c r="G15" i="40" s="1"/>
  <c r="F14" i="40"/>
  <c r="F15" i="40" s="1"/>
  <c r="D33" i="4"/>
  <c r="D9" i="4"/>
  <c r="D8" i="4"/>
  <c r="E34" i="4" s="1"/>
  <c r="I20" i="19"/>
  <c r="C10" i="4"/>
  <c r="I21" i="19"/>
  <c r="C23" i="4" s="1"/>
  <c r="B21" i="4"/>
  <c r="D21" i="4" s="1"/>
  <c r="G20" i="19"/>
  <c r="H20" i="19" s="1"/>
  <c r="G22" i="19"/>
  <c r="H22" i="19" s="1"/>
  <c r="G21" i="19"/>
  <c r="H21" i="19" s="1"/>
  <c r="D10" i="4" l="1"/>
  <c r="C36" i="4"/>
  <c r="D36" i="4" s="1"/>
  <c r="E9" i="4"/>
  <c r="E35" i="4"/>
  <c r="F8" i="4"/>
  <c r="F9" i="4"/>
  <c r="B23" i="4"/>
  <c r="D23" i="4" s="1"/>
  <c r="E8" i="4"/>
  <c r="C27" i="4" l="1"/>
  <c r="C28" i="4"/>
  <c r="E10" i="4"/>
  <c r="L10" i="4" s="1"/>
  <c r="E36" i="4"/>
  <c r="F36" i="4" s="1"/>
  <c r="F10" i="4"/>
  <c r="F35" i="4"/>
  <c r="D27" i="4" l="1"/>
  <c r="D28" i="4"/>
  <c r="D29" i="4"/>
  <c r="F34" i="4"/>
</calcChain>
</file>

<file path=xl/comments1.xml><?xml version="1.0" encoding="utf-8"?>
<comments xmlns="http://schemas.openxmlformats.org/spreadsheetml/2006/main">
  <authors>
    <author>作成者</author>
  </authors>
  <commentList>
    <comment ref="B6" authorId="0" shapeId="0">
      <text>
        <r>
          <rPr>
            <sz val="9"/>
            <color indexed="81"/>
            <rFont val="ＭＳ Ｐゴシック"/>
            <family val="3"/>
            <charset val="128"/>
          </rPr>
          <t>和暦で記入
例）
令和5年1月31日</t>
        </r>
      </text>
    </comment>
  </commentList>
</comments>
</file>

<file path=xl/comments10.xml><?xml version="1.0" encoding="utf-8"?>
<comments xmlns="http://schemas.openxmlformats.org/spreadsheetml/2006/main">
  <authors>
    <author>作成者</author>
  </authors>
  <commentList>
    <comment ref="C7" authorId="0" shapeId="0">
      <text>
        <r>
          <rPr>
            <sz val="9"/>
            <color indexed="81"/>
            <rFont val="ＭＳ Ｐゴシック"/>
            <family val="3"/>
            <charset val="128"/>
          </rPr>
          <t>小数点2位まで入力</t>
        </r>
      </text>
    </comment>
    <comment ref="E16" authorId="0" shapeId="0">
      <text>
        <r>
          <rPr>
            <sz val="9"/>
            <color indexed="10"/>
            <rFont val="MS P ゴシック"/>
            <family val="3"/>
            <charset val="128"/>
          </rPr>
          <t>マイナスの値で入力</t>
        </r>
      </text>
    </comment>
    <comment ref="E17" authorId="0" shapeId="0">
      <text>
        <r>
          <rPr>
            <sz val="9"/>
            <color indexed="10"/>
            <rFont val="ＭＳ Ｐゴシック"/>
            <family val="3"/>
            <charset val="128"/>
          </rPr>
          <t>マイナスの値で入力</t>
        </r>
      </text>
    </comment>
    <comment ref="H21" authorId="0" shapeId="0">
      <text>
        <r>
          <rPr>
            <sz val="9"/>
            <color indexed="81"/>
            <rFont val="MS P ゴシック"/>
            <family val="3"/>
            <charset val="128"/>
          </rPr>
          <t>ZEB化達成度
50％以上　</t>
        </r>
        <r>
          <rPr>
            <i/>
            <sz val="9"/>
            <color indexed="81"/>
            <rFont val="MS P ゴシック"/>
            <family val="3"/>
            <charset val="128"/>
          </rPr>
          <t>ZEB Ready</t>
        </r>
        <r>
          <rPr>
            <sz val="9"/>
            <color indexed="81"/>
            <rFont val="MS P ゴシック"/>
            <family val="3"/>
            <charset val="128"/>
          </rPr>
          <t xml:space="preserve">
75％以上 </t>
        </r>
        <r>
          <rPr>
            <i/>
            <sz val="9"/>
            <color indexed="81"/>
            <rFont val="MS P ゴシック"/>
            <family val="3"/>
            <charset val="128"/>
          </rPr>
          <t>Nearly ZEB</t>
        </r>
        <r>
          <rPr>
            <sz val="9"/>
            <color indexed="81"/>
            <rFont val="MS P ゴシック"/>
            <family val="3"/>
            <charset val="128"/>
          </rPr>
          <t xml:space="preserve">
100％以上　『</t>
        </r>
        <r>
          <rPr>
            <i/>
            <sz val="9"/>
            <color indexed="81"/>
            <rFont val="MS P ゴシック"/>
            <family val="3"/>
            <charset val="128"/>
          </rPr>
          <t>ZEB』</t>
        </r>
      </text>
    </comment>
    <comment ref="H22" authorId="0" shapeId="0">
      <text>
        <r>
          <rPr>
            <sz val="9"/>
            <color indexed="81"/>
            <rFont val="MS P ゴシック"/>
            <family val="3"/>
            <charset val="128"/>
          </rPr>
          <t>本事業の要件
（75.0%以上）</t>
        </r>
      </text>
    </comment>
    <comment ref="A26" authorId="0" shapeId="0">
      <text>
        <r>
          <rPr>
            <sz val="9"/>
            <color indexed="81"/>
            <rFont val="MS P ゴシック"/>
            <family val="3"/>
            <charset val="128"/>
          </rPr>
          <t>設備名を記入</t>
        </r>
      </text>
    </comment>
    <comment ref="C26" authorId="0" shapeId="0">
      <text>
        <r>
          <rPr>
            <sz val="9"/>
            <color indexed="81"/>
            <rFont val="ＭＳ Ｐゴシック"/>
            <family val="3"/>
            <charset val="128"/>
          </rPr>
          <t>プルダウンで選択</t>
        </r>
      </text>
    </comment>
    <comment ref="E26" authorId="0" shapeId="0">
      <text>
        <r>
          <rPr>
            <sz val="9"/>
            <color indexed="81"/>
            <rFont val="MS P ゴシック"/>
            <family val="3"/>
            <charset val="128"/>
          </rPr>
          <t>マイナスの値で入力
太陽光、コージェネ以外にない場合は、記入しない</t>
        </r>
      </text>
    </comment>
  </commentList>
</comments>
</file>

<file path=xl/comments11.xml><?xml version="1.0" encoding="utf-8"?>
<comments xmlns="http://schemas.openxmlformats.org/spreadsheetml/2006/main">
  <authors>
    <author>作成者</author>
  </authors>
  <commentList>
    <comment ref="N10" authorId="0" shapeId="0">
      <text>
        <r>
          <rPr>
            <sz val="9"/>
            <color indexed="81"/>
            <rFont val="ＭＳ Ｐゴシック"/>
            <family val="3"/>
            <charset val="128"/>
          </rPr>
          <t>入力ミスがあると
「入力ミス」と表示される</t>
        </r>
      </text>
    </comment>
    <comment ref="N77" authorId="0" shapeId="0">
      <text>
        <r>
          <rPr>
            <sz val="9"/>
            <color indexed="81"/>
            <rFont val="ＭＳ Ｐゴシック"/>
            <family val="3"/>
            <charset val="128"/>
          </rPr>
          <t>入力ミスがあると
「入力ミス」と表示される</t>
        </r>
      </text>
    </comment>
    <comment ref="A78" authorId="0" shapeId="0">
      <text>
        <r>
          <rPr>
            <sz val="9"/>
            <color indexed="81"/>
            <rFont val="ＭＳ Ｐゴシック"/>
            <family val="3"/>
            <charset val="128"/>
          </rPr>
          <t>プルダウンで選択</t>
        </r>
      </text>
    </comment>
    <comment ref="O146" authorId="0" shapeId="0">
      <text>
        <r>
          <rPr>
            <sz val="9"/>
            <color indexed="81"/>
            <rFont val="ＭＳ Ｐゴシック"/>
            <family val="3"/>
            <charset val="128"/>
          </rPr>
          <t>経費区分の入力もしくは小計・合計欄に問題があると
「入力ミス」と表示される</t>
        </r>
      </text>
    </comment>
  </commentList>
</comments>
</file>

<file path=xl/comments12.xml><?xml version="1.0" encoding="utf-8"?>
<comments xmlns="http://schemas.openxmlformats.org/spreadsheetml/2006/main">
  <authors>
    <author>作成者</author>
  </authors>
  <commentList>
    <comment ref="R10" authorId="0" shapeId="0">
      <text>
        <r>
          <rPr>
            <sz val="9"/>
            <color indexed="81"/>
            <rFont val="ＭＳ Ｐゴシック"/>
            <family val="3"/>
            <charset val="128"/>
          </rPr>
          <t>入力ミスがあると
「入力ミス」と表示される</t>
        </r>
      </text>
    </comment>
    <comment ref="R76" authorId="0" shapeId="0">
      <text>
        <r>
          <rPr>
            <sz val="9"/>
            <color indexed="81"/>
            <rFont val="ＭＳ Ｐゴシック"/>
            <family val="3"/>
            <charset val="128"/>
          </rPr>
          <t>入力ミスがあると
「入力ミス」と表示される</t>
        </r>
      </text>
    </comment>
    <comment ref="A77" authorId="0" shapeId="0">
      <text>
        <r>
          <rPr>
            <sz val="9"/>
            <color indexed="81"/>
            <rFont val="ＭＳ Ｐゴシック"/>
            <family val="3"/>
            <charset val="128"/>
          </rPr>
          <t>プルダウンで選択</t>
        </r>
      </text>
    </comment>
    <comment ref="S138" authorId="0" shapeId="0">
      <text>
        <r>
          <rPr>
            <sz val="9"/>
            <color indexed="81"/>
            <rFont val="ＭＳ Ｐゴシック"/>
            <family val="3"/>
            <charset val="128"/>
          </rPr>
          <t>経費区分の入力もしくは小計・合計欄に問題があると
「入力ミス」と表示される</t>
        </r>
      </text>
    </comment>
  </commentList>
</comments>
</file>

<file path=xl/comments2.xml><?xml version="1.0" encoding="utf-8"?>
<comments xmlns="http://schemas.openxmlformats.org/spreadsheetml/2006/main">
  <authors>
    <author>作成者</author>
  </authors>
  <commentList>
    <comment ref="G5" authorId="0" shapeId="0">
      <text>
        <r>
          <rPr>
            <sz val="9"/>
            <color indexed="81"/>
            <rFont val="ＭＳ Ｐゴシック"/>
            <family val="3"/>
            <charset val="128"/>
          </rPr>
          <t>プルダウンで選択
申請しない場合は「なし」を選択</t>
        </r>
      </text>
    </comment>
    <comment ref="G6" authorId="0" shapeId="0">
      <text>
        <r>
          <rPr>
            <sz val="9"/>
            <color indexed="81"/>
            <rFont val="ＭＳ Ｐゴシック"/>
            <family val="3"/>
            <charset val="128"/>
          </rPr>
          <t>プルダウンで選択</t>
        </r>
      </text>
    </comment>
    <comment ref="G7" authorId="0" shapeId="0">
      <text>
        <r>
          <rPr>
            <sz val="9"/>
            <color indexed="81"/>
            <rFont val="ＭＳ Ｐゴシック"/>
            <family val="3"/>
            <charset val="128"/>
          </rPr>
          <t xml:space="preserve">プルダウンで選択
</t>
        </r>
      </text>
    </comment>
    <comment ref="G8" authorId="0" shapeId="0">
      <text>
        <r>
          <rPr>
            <sz val="9"/>
            <color indexed="81"/>
            <rFont val="ＭＳ Ｐゴシック"/>
            <family val="3"/>
            <charset val="128"/>
          </rPr>
          <t>プルダウンで選択
(先に大分類を選択してください）
具体的な用途を書いてください
プルダウンに選択肢がない場合は直接入力</t>
        </r>
      </text>
    </comment>
    <comment ref="G9" authorId="0" shapeId="0">
      <text>
        <r>
          <rPr>
            <b/>
            <sz val="9"/>
            <color indexed="81"/>
            <rFont val="MS P ゴシック"/>
            <family val="3"/>
            <charset val="128"/>
          </rPr>
          <t>予定も含め、必ずご記入ください</t>
        </r>
      </text>
    </comment>
    <comment ref="B10" authorId="0" shapeId="0">
      <text>
        <r>
          <rPr>
            <sz val="9"/>
            <color indexed="81"/>
            <rFont val="ＭＳ ゴシック"/>
            <family val="3"/>
            <charset val="128"/>
          </rPr>
          <t>プルダウンで選択
（プルダウンに選択肢がない場合は直接入力）</t>
        </r>
      </text>
    </comment>
    <comment ref="G12" authorId="0" shapeId="0">
      <text>
        <r>
          <rPr>
            <sz val="9"/>
            <color indexed="81"/>
            <rFont val="ＭＳ Ｐゴシック"/>
            <family val="3"/>
            <charset val="128"/>
          </rPr>
          <t>プルダウンで選択</t>
        </r>
      </text>
    </comment>
    <comment ref="G14" authorId="0" shapeId="0">
      <text>
        <r>
          <rPr>
            <sz val="9"/>
            <color indexed="81"/>
            <rFont val="ＭＳ Ｐゴシック"/>
            <family val="3"/>
            <charset val="128"/>
          </rPr>
          <t>和暦で記入
新築は予定を記入
例：令和5年6月30日</t>
        </r>
      </text>
    </comment>
    <comment ref="B15" authorId="0" shapeId="0">
      <text>
        <r>
          <rPr>
            <sz val="9"/>
            <color indexed="81"/>
            <rFont val="ＭＳ Ｐゴシック"/>
            <family val="3"/>
            <charset val="128"/>
          </rPr>
          <t>建築物省エネ法第7条に基づく省エネルギー性能表示制度において評価対象となる延べ面積を記入</t>
        </r>
      </text>
    </comment>
    <comment ref="B17" authorId="0" shapeId="0">
      <text>
        <r>
          <rPr>
            <sz val="9"/>
            <color indexed="81"/>
            <rFont val="MS P ゴシック"/>
            <family val="3"/>
            <charset val="128"/>
          </rPr>
          <t>プルダウンで選択</t>
        </r>
      </text>
    </comment>
    <comment ref="B18" authorId="0" shapeId="0">
      <text>
        <r>
          <rPr>
            <sz val="9"/>
            <color indexed="81"/>
            <rFont val="MS P ゴシック"/>
            <family val="3"/>
            <charset val="128"/>
          </rPr>
          <t>プルダウンで選択</t>
        </r>
      </text>
    </comment>
    <comment ref="D22" authorId="0" shapeId="0">
      <text>
        <r>
          <rPr>
            <sz val="9"/>
            <color indexed="81"/>
            <rFont val="ＭＳ Ｐゴシック"/>
            <family val="3"/>
            <charset val="128"/>
          </rPr>
          <t>該当がない場合は
「なし」と記入</t>
        </r>
      </text>
    </comment>
    <comment ref="D24" authorId="0" shapeId="0">
      <text>
        <r>
          <rPr>
            <sz val="9"/>
            <color indexed="81"/>
            <rFont val="ＭＳ Ｐゴシック"/>
            <family val="3"/>
            <charset val="128"/>
          </rPr>
          <t>該当がない場合は
「なし」と記入</t>
        </r>
      </text>
    </comment>
    <comment ref="D25" authorId="0" shapeId="0">
      <text>
        <r>
          <rPr>
            <sz val="9"/>
            <color indexed="81"/>
            <rFont val="MS P ゴシック"/>
            <family val="3"/>
            <charset val="128"/>
          </rPr>
          <t>開発行為の有無等</t>
        </r>
      </text>
    </comment>
    <comment ref="D26" authorId="0" shapeId="0">
      <text>
        <r>
          <rPr>
            <sz val="9"/>
            <color indexed="81"/>
            <rFont val="ＭＳ Ｐゴシック"/>
            <family val="3"/>
            <charset val="128"/>
          </rPr>
          <t>該当がない場合は
「なし」と記入</t>
        </r>
      </text>
    </comment>
  </commentList>
</comments>
</file>

<file path=xl/comments3.xml><?xml version="1.0" encoding="utf-8"?>
<comments xmlns="http://schemas.openxmlformats.org/spreadsheetml/2006/main">
  <authors>
    <author>作成者</author>
  </authors>
  <commentList>
    <comment ref="C6" authorId="0" shapeId="0">
      <text>
        <r>
          <rPr>
            <b/>
            <sz val="9"/>
            <color indexed="81"/>
            <rFont val="MS P ゴシック"/>
            <family val="3"/>
            <charset val="128"/>
          </rPr>
          <t>プルダウン選択</t>
        </r>
      </text>
    </comment>
    <comment ref="A13" authorId="0" shapeId="0">
      <text>
        <r>
          <rPr>
            <b/>
            <sz val="9"/>
            <color indexed="81"/>
            <rFont val="MS P ゴシック"/>
            <family val="3"/>
            <charset val="128"/>
          </rPr>
          <t>BELS認証費は工事費に含める</t>
        </r>
      </text>
    </comment>
    <comment ref="C21" authorId="0" shapeId="0">
      <text>
        <r>
          <rPr>
            <b/>
            <sz val="9"/>
            <color indexed="81"/>
            <rFont val="MS P ゴシック"/>
            <family val="3"/>
            <charset val="128"/>
          </rPr>
          <t>「5導入効果(2)」の補助対象の「二酸化炭素排出量に係るみなし削減量」の合計</t>
        </r>
      </text>
    </comment>
    <comment ref="C22" authorId="0" shapeId="0">
      <text>
        <r>
          <rPr>
            <b/>
            <sz val="9"/>
            <color indexed="81"/>
            <rFont val="MS P ゴシック"/>
            <family val="3"/>
            <charset val="128"/>
          </rPr>
          <t>①/②</t>
        </r>
      </text>
    </comment>
    <comment ref="C27" authorId="0" shapeId="0">
      <text>
        <r>
          <rPr>
            <b/>
            <sz val="9"/>
            <color indexed="81"/>
            <rFont val="MS P ゴシック"/>
            <family val="3"/>
            <charset val="128"/>
          </rPr>
          <t>④×②</t>
        </r>
      </text>
    </comment>
  </commentList>
</comments>
</file>

<file path=xl/comments4.xml><?xml version="1.0" encoding="utf-8"?>
<comments xmlns="http://schemas.openxmlformats.org/spreadsheetml/2006/main">
  <authors>
    <author>作成者</author>
  </authors>
  <commentList>
    <comment ref="E9" authorId="0" shapeId="0">
      <text>
        <r>
          <rPr>
            <sz val="9"/>
            <color indexed="81"/>
            <rFont val="MS P ゴシック"/>
            <family val="3"/>
            <charset val="128"/>
          </rPr>
          <t>本事業の要件
50.0%以上必要</t>
        </r>
      </text>
    </comment>
    <comment ref="E10" authorId="0" shapeId="0">
      <text>
        <r>
          <rPr>
            <sz val="9"/>
            <color indexed="81"/>
            <rFont val="MS P ゴシック"/>
            <family val="3"/>
            <charset val="128"/>
          </rPr>
          <t xml:space="preserve">ZEB化達成度
</t>
        </r>
        <r>
          <rPr>
            <sz val="9"/>
            <color indexed="81"/>
            <rFont val="MS P ゴシック"/>
            <family val="3"/>
            <charset val="128"/>
          </rPr>
          <t xml:space="preserve">75％以上 </t>
        </r>
        <r>
          <rPr>
            <i/>
            <sz val="9"/>
            <color indexed="81"/>
            <rFont val="MS P ゴシック"/>
            <family val="3"/>
            <charset val="128"/>
          </rPr>
          <t>Nearly ZEB</t>
        </r>
        <r>
          <rPr>
            <sz val="9"/>
            <color indexed="81"/>
            <rFont val="MS P ゴシック"/>
            <family val="3"/>
            <charset val="128"/>
          </rPr>
          <t xml:space="preserve">
100％以上　</t>
        </r>
        <r>
          <rPr>
            <i/>
            <sz val="9"/>
            <color indexed="81"/>
            <rFont val="MS P ゴシック"/>
            <family val="3"/>
            <charset val="128"/>
          </rPr>
          <t>『ZEB』</t>
        </r>
      </text>
    </comment>
    <comment ref="E46" authorId="0" shapeId="0">
      <text>
        <r>
          <rPr>
            <sz val="9"/>
            <color indexed="81"/>
            <rFont val="ＭＳ Ｐゴシック"/>
            <family val="3"/>
            <charset val="128"/>
          </rPr>
          <t>プルダウンで選択</t>
        </r>
      </text>
    </comment>
  </commentList>
</comments>
</file>

<file path=xl/comments5.xml><?xml version="1.0" encoding="utf-8"?>
<comments xmlns="http://schemas.openxmlformats.org/spreadsheetml/2006/main">
  <authors>
    <author>作成者</author>
  </authors>
  <commentList>
    <comment ref="E7" authorId="0" shapeId="0">
      <text>
        <r>
          <rPr>
            <b/>
            <sz val="9"/>
            <color indexed="81"/>
            <rFont val="MS P ゴシック"/>
            <family val="3"/>
            <charset val="128"/>
          </rPr>
          <t>プルダウンで選択</t>
        </r>
      </text>
    </comment>
    <comment ref="H7" authorId="0" shapeId="0">
      <text>
        <r>
          <rPr>
            <b/>
            <sz val="9"/>
            <color indexed="81"/>
            <rFont val="MS P ゴシック"/>
            <family val="3"/>
            <charset val="128"/>
          </rPr>
          <t>プルダウンで選択</t>
        </r>
      </text>
    </comment>
    <comment ref="H8" authorId="0" shapeId="0">
      <text>
        <r>
          <rPr>
            <b/>
            <sz val="9"/>
            <color indexed="81"/>
            <rFont val="MS P ゴシック"/>
            <family val="3"/>
            <charset val="128"/>
          </rPr>
          <t>プルダウンで選択</t>
        </r>
      </text>
    </comment>
    <comment ref="H10" authorId="0" shapeId="0">
      <text>
        <r>
          <rPr>
            <b/>
            <sz val="9"/>
            <color indexed="81"/>
            <rFont val="MS P ゴシック"/>
            <family val="3"/>
            <charset val="128"/>
          </rPr>
          <t>プルダウンで選択</t>
        </r>
      </text>
    </comment>
    <comment ref="A12" authorId="0" shapeId="0">
      <text>
        <r>
          <rPr>
            <b/>
            <sz val="9"/>
            <color indexed="81"/>
            <rFont val="MS P ゴシック"/>
            <family val="3"/>
            <charset val="128"/>
          </rPr>
          <t>例）外皮、BEMS、変圧器</t>
        </r>
      </text>
    </comment>
    <comment ref="H12" authorId="0" shapeId="0">
      <text>
        <r>
          <rPr>
            <b/>
            <sz val="9"/>
            <color indexed="81"/>
            <rFont val="MS P ゴシック"/>
            <family val="3"/>
            <charset val="128"/>
          </rPr>
          <t>プルダウンで選択</t>
        </r>
      </text>
    </comment>
    <comment ref="A14" authorId="0" shapeId="0">
      <text>
        <r>
          <rPr>
            <b/>
            <sz val="9"/>
            <color indexed="81"/>
            <rFont val="MS P ゴシック"/>
            <family val="3"/>
            <charset val="128"/>
          </rPr>
          <t>例）太陽光発電、蓄電池、充放電設備</t>
        </r>
      </text>
    </comment>
    <comment ref="H14" authorId="0" shapeId="0">
      <text>
        <r>
          <rPr>
            <b/>
            <sz val="9"/>
            <color indexed="81"/>
            <rFont val="MS P ゴシック"/>
            <family val="3"/>
            <charset val="128"/>
          </rPr>
          <t>プルダウンで選択</t>
        </r>
      </text>
    </comment>
  </commentList>
</comments>
</file>

<file path=xl/comments6.xml><?xml version="1.0" encoding="utf-8"?>
<comments xmlns="http://schemas.openxmlformats.org/spreadsheetml/2006/main">
  <authors>
    <author>作成者</author>
  </authors>
  <commentList>
    <comment ref="C6" authorId="0" shapeId="0">
      <text>
        <r>
          <rPr>
            <sz val="9"/>
            <color indexed="81"/>
            <rFont val="ＭＳ Ｐゴシック"/>
            <family val="3"/>
            <charset val="128"/>
          </rPr>
          <t>設備・システム名・方式等を記入</t>
        </r>
      </text>
    </comment>
    <comment ref="F6" authorId="0" shapeId="0">
      <text>
        <r>
          <rPr>
            <sz val="9"/>
            <color indexed="81"/>
            <rFont val="ＭＳ Ｐゴシック"/>
            <family val="3"/>
            <charset val="128"/>
          </rPr>
          <t>能力・性能等システム概要を記入</t>
        </r>
      </text>
    </comment>
    <comment ref="G6" authorId="0" shapeId="0">
      <text>
        <r>
          <rPr>
            <sz val="9"/>
            <color indexed="81"/>
            <rFont val="ＭＳ Ｐゴシック"/>
            <family val="3"/>
            <charset val="128"/>
          </rPr>
          <t>省エネ性に関する特性・規模等を記入</t>
        </r>
      </text>
    </comment>
    <comment ref="H6" authorId="0" shapeId="0">
      <text>
        <r>
          <rPr>
            <sz val="9"/>
            <color indexed="81"/>
            <rFont val="ＭＳ Ｐゴシック"/>
            <family val="3"/>
            <charset val="128"/>
          </rPr>
          <t>プルダウンで選択
１．新設
２．既設</t>
        </r>
      </text>
    </comment>
    <comment ref="I6" authorId="0" shapeId="0">
      <text>
        <r>
          <rPr>
            <sz val="9"/>
            <color indexed="81"/>
            <rFont val="ＭＳ Ｐゴシック"/>
            <family val="3"/>
            <charset val="128"/>
          </rPr>
          <t>プルダウンで選択
１．　有
２．　無</t>
        </r>
      </text>
    </comment>
    <comment ref="C15" authorId="0" shapeId="0">
      <text>
        <r>
          <rPr>
            <sz val="9"/>
            <color indexed="81"/>
            <rFont val="ＭＳ Ｐゴシック"/>
            <family val="3"/>
            <charset val="128"/>
          </rPr>
          <t>（記入例）
・クラウド化
・待機電力カット</t>
        </r>
      </text>
    </comment>
    <comment ref="F15" authorId="0" shapeId="0">
      <text>
        <r>
          <rPr>
            <sz val="9"/>
            <color indexed="81"/>
            <rFont val="ＭＳ Ｐゴシック"/>
            <family val="3"/>
            <charset val="128"/>
          </rPr>
          <t>計画（実施）概要を記述
※必要に応じて右セルと結合して記入</t>
        </r>
      </text>
    </comment>
    <comment ref="F17" authorId="0" shapeId="0">
      <text>
        <r>
          <rPr>
            <sz val="9"/>
            <color indexed="81"/>
            <rFont val="ＭＳ Ｐゴシック"/>
            <family val="3"/>
            <charset val="128"/>
          </rPr>
          <t>（記入例）
冷房能力(kw)、暖房能力(kw)、定格COPｃ、定格COPh</t>
        </r>
      </text>
    </comment>
    <comment ref="B36" authorId="0" shapeId="0">
      <text>
        <r>
          <rPr>
            <sz val="9"/>
            <color indexed="81"/>
            <rFont val="ＭＳ Ｐゴシック"/>
            <family val="3"/>
            <charset val="128"/>
          </rPr>
          <t xml:space="preserve">
システム制御技術の件数は、９　エネルギー利用管理計画　（5）システム制御技術の件数と整合を取る</t>
        </r>
      </text>
    </comment>
  </commentList>
</comments>
</file>

<file path=xl/comments7.xml><?xml version="1.0" encoding="utf-8"?>
<comments xmlns="http://schemas.openxmlformats.org/spreadsheetml/2006/main">
  <authors>
    <author>作成者</author>
  </authors>
  <commentList>
    <comment ref="A21" authorId="0" shapeId="0">
      <text>
        <r>
          <rPr>
            <sz val="9"/>
            <color indexed="81"/>
            <rFont val="ＭＳ Ｐゴシック"/>
            <family val="3"/>
            <charset val="128"/>
          </rPr>
          <t xml:space="preserve">半角数字、ハイフンあり
</t>
        </r>
      </text>
    </comment>
    <comment ref="A22" authorId="0" shapeId="0">
      <text>
        <r>
          <rPr>
            <sz val="9"/>
            <color indexed="81"/>
            <rFont val="ＭＳ Ｐゴシック"/>
            <family val="3"/>
            <charset val="128"/>
          </rPr>
          <t>半角数字ハイフンあり</t>
        </r>
      </text>
    </comment>
    <comment ref="A23" authorId="0" shapeId="0">
      <text>
        <r>
          <rPr>
            <sz val="9"/>
            <color indexed="81"/>
            <rFont val="ＭＳ Ｐゴシック"/>
            <family val="3"/>
            <charset val="128"/>
          </rPr>
          <t xml:space="preserve">半角数字、ハイフンあり
</t>
        </r>
      </text>
    </comment>
    <comment ref="B27" authorId="0" shapeId="0">
      <text>
        <r>
          <rPr>
            <sz val="9"/>
            <color indexed="81"/>
            <rFont val="ＭＳ Ｐゴシック"/>
            <family val="3"/>
            <charset val="128"/>
          </rPr>
          <t>和暦で記入</t>
        </r>
      </text>
    </comment>
  </commentList>
</comments>
</file>

<file path=xl/comments8.xml><?xml version="1.0" encoding="utf-8"?>
<comments xmlns="http://schemas.openxmlformats.org/spreadsheetml/2006/main">
  <authors>
    <author>作成者</author>
  </authors>
  <commentList>
    <comment ref="D16" authorId="0" shapeId="0">
      <text>
        <r>
          <rPr>
            <sz val="9"/>
            <color indexed="81"/>
            <rFont val="ＭＳ Ｐゴシック"/>
            <family val="3"/>
            <charset val="128"/>
          </rPr>
          <t>BEMSで管理する入出力点数の合計</t>
        </r>
      </text>
    </comment>
    <comment ref="G16" authorId="0" shapeId="0">
      <text>
        <r>
          <rPr>
            <sz val="9"/>
            <color indexed="81"/>
            <rFont val="ＭＳ Ｐゴシック"/>
            <family val="3"/>
            <charset val="128"/>
          </rPr>
          <t>電力・ガス・カロリーメータなどのエネルギーを計量している点数</t>
        </r>
      </text>
    </comment>
    <comment ref="J16" authorId="0" shapeId="0">
      <text>
        <r>
          <rPr>
            <sz val="9"/>
            <color indexed="81"/>
            <rFont val="ＭＳ Ｐゴシック"/>
            <family val="3"/>
            <charset val="128"/>
          </rPr>
          <t>温度・湿度・CO₂濃度・風速・照度などの環境状況を計測している点数</t>
        </r>
      </text>
    </comment>
    <comment ref="D30" authorId="0" shapeId="0">
      <text>
        <r>
          <rPr>
            <sz val="9"/>
            <color indexed="81"/>
            <rFont val="ＭＳ Ｐゴシック"/>
            <family val="3"/>
            <charset val="128"/>
          </rPr>
          <t>プルダウンで選択</t>
        </r>
      </text>
    </comment>
  </commentList>
</comments>
</file>

<file path=xl/comments9.xml><?xml version="1.0" encoding="utf-8"?>
<comments xmlns="http://schemas.openxmlformats.org/spreadsheetml/2006/main">
  <authors>
    <author>作成者</author>
  </authors>
  <commentList>
    <comment ref="C6" authorId="0" shapeId="0">
      <text>
        <r>
          <rPr>
            <sz val="9"/>
            <color indexed="81"/>
            <rFont val="ＭＳ Ｐゴシック"/>
            <family val="3"/>
            <charset val="128"/>
          </rPr>
          <t xml:space="preserve">
シート「4補助事業に関する配分額」
補助金申請額の合計金額と一致させること</t>
        </r>
      </text>
    </comment>
    <comment ref="C12" authorId="0" shapeId="0">
      <text>
        <r>
          <rPr>
            <sz val="9"/>
            <color indexed="81"/>
            <rFont val="MS P ゴシック"/>
            <family val="3"/>
            <charset val="128"/>
          </rPr>
          <t>いずれかを選択</t>
        </r>
      </text>
    </comment>
    <comment ref="F16" authorId="0" shapeId="0">
      <text>
        <r>
          <rPr>
            <sz val="9"/>
            <color indexed="81"/>
            <rFont val="ＭＳ Ｐゴシック"/>
            <family val="3"/>
            <charset val="128"/>
          </rPr>
          <t>＝総工費÷延べ面積</t>
        </r>
      </text>
    </comment>
    <comment ref="F17" authorId="0" shapeId="0">
      <text>
        <r>
          <rPr>
            <sz val="9"/>
            <color indexed="81"/>
            <rFont val="ＭＳ Ｐゴシック"/>
            <family val="3"/>
            <charset val="128"/>
          </rPr>
          <t>＝内設備工事費÷延べ面積</t>
        </r>
      </text>
    </comment>
  </commentList>
</comments>
</file>

<file path=xl/sharedStrings.xml><?xml version="1.0" encoding="utf-8"?>
<sst xmlns="http://schemas.openxmlformats.org/spreadsheetml/2006/main" count="2183" uniqueCount="893">
  <si>
    <t>１　申請者概要</t>
  </si>
  <si>
    <t>事業名</t>
  </si>
  <si>
    <t>補助事業者名</t>
  </si>
  <si>
    <t>代表担当者名</t>
  </si>
  <si>
    <t>所属</t>
  </si>
  <si>
    <t xml:space="preserve">  </t>
  </si>
  <si>
    <t>構造</t>
  </si>
  <si>
    <t>合計</t>
  </si>
  <si>
    <t>他の補助金との関係</t>
  </si>
  <si>
    <t>許認可、権利関係等事業実施の前提となる事項及び実施上問題となる事項</t>
  </si>
  <si>
    <t>補助率</t>
  </si>
  <si>
    <t>補助金申請額</t>
  </si>
  <si>
    <t>工事費</t>
  </si>
  <si>
    <t>設備費</t>
  </si>
  <si>
    <t>計</t>
  </si>
  <si>
    <t>費用対効果</t>
  </si>
  <si>
    <t>（１）会社所在地（申請者所在地）</t>
  </si>
  <si>
    <t>代表者等名</t>
  </si>
  <si>
    <t>住所</t>
  </si>
  <si>
    <t>会社名</t>
  </si>
  <si>
    <t>部署</t>
  </si>
  <si>
    <t>役職</t>
  </si>
  <si>
    <t>氏名</t>
  </si>
  <si>
    <t>10月</t>
  </si>
  <si>
    <t>11月</t>
  </si>
  <si>
    <t>12月</t>
  </si>
  <si>
    <t>交付決定日</t>
  </si>
  <si>
    <t>工種（区分）／年・月</t>
    <rPh sb="0" eb="2">
      <t>コウシュ</t>
    </rPh>
    <rPh sb="3" eb="5">
      <t>クブン</t>
    </rPh>
    <rPh sb="7" eb="8">
      <t>ネン</t>
    </rPh>
    <rPh sb="9" eb="10">
      <t>ツキ</t>
    </rPh>
    <phoneticPr fontId="2"/>
  </si>
  <si>
    <t>自己資金</t>
  </si>
  <si>
    <t>借入金</t>
    <phoneticPr fontId="2"/>
  </si>
  <si>
    <t>空調</t>
  </si>
  <si>
    <t>換気</t>
  </si>
  <si>
    <t>照明</t>
  </si>
  <si>
    <t>給湯</t>
  </si>
  <si>
    <t>記入にあたっての注意事項等</t>
    <rPh sb="0" eb="2">
      <t>キニュウ</t>
    </rPh>
    <rPh sb="8" eb="13">
      <t>チュウイジコウトウ</t>
    </rPh>
    <phoneticPr fontId="2"/>
  </si>
  <si>
    <t>２．数字は全て半角で入力して下さい。（エクセル内で計算に使用しているため）</t>
    <rPh sb="2" eb="4">
      <t>スウジ</t>
    </rPh>
    <rPh sb="5" eb="6">
      <t>スベ</t>
    </rPh>
    <rPh sb="7" eb="9">
      <t>ハンカク</t>
    </rPh>
    <rPh sb="10" eb="12">
      <t>ニュウリョク</t>
    </rPh>
    <rPh sb="14" eb="15">
      <t>クダ</t>
    </rPh>
    <rPh sb="23" eb="24">
      <t>ナイ</t>
    </rPh>
    <rPh sb="25" eb="27">
      <t>ケイサン</t>
    </rPh>
    <rPh sb="28" eb="30">
      <t>シヨウ</t>
    </rPh>
    <phoneticPr fontId="2"/>
  </si>
  <si>
    <t>事業期間</t>
  </si>
  <si>
    <t>２　建物概要</t>
  </si>
  <si>
    <t>建物名称</t>
  </si>
  <si>
    <t>建物所在地</t>
  </si>
  <si>
    <t>電力管区</t>
  </si>
  <si>
    <t>３　事業実施に関する事項</t>
  </si>
  <si>
    <t>地上（階数）</t>
    <rPh sb="0" eb="2">
      <t>チジョウ</t>
    </rPh>
    <rPh sb="3" eb="5">
      <t>カイスウ</t>
    </rPh>
    <phoneticPr fontId="2"/>
  </si>
  <si>
    <t>地下（階数）</t>
    <rPh sb="0" eb="2">
      <t>チカ</t>
    </rPh>
    <phoneticPr fontId="2"/>
  </si>
  <si>
    <t>塔屋（階数）</t>
    <rPh sb="0" eb="1">
      <t>トウ</t>
    </rPh>
    <rPh sb="1" eb="2">
      <t>ヤ</t>
    </rPh>
    <phoneticPr fontId="2"/>
  </si>
  <si>
    <t>築年数（年）（半角数字）</t>
    <rPh sb="4" eb="5">
      <t>ネン</t>
    </rPh>
    <phoneticPr fontId="2"/>
  </si>
  <si>
    <t>５　導入効果</t>
  </si>
  <si>
    <t>昇降機</t>
  </si>
  <si>
    <t>－</t>
  </si>
  <si>
    <t>（３）創エネ関係</t>
  </si>
  <si>
    <t>仕様</t>
  </si>
  <si>
    <t>太陽光発電</t>
  </si>
  <si>
    <t>蓄電池</t>
  </si>
  <si>
    <t>その他発電</t>
  </si>
  <si>
    <t>コージェネ</t>
  </si>
  <si>
    <t>種類</t>
    <rPh sb="0" eb="2">
      <t>シュルイ</t>
    </rPh>
    <phoneticPr fontId="2"/>
  </si>
  <si>
    <t>面積（㎡）</t>
    <rPh sb="0" eb="2">
      <t>メンセキ</t>
    </rPh>
    <phoneticPr fontId="2"/>
  </si>
  <si>
    <t>出力(kW)</t>
    <rPh sb="0" eb="2">
      <t>シュツリョク</t>
    </rPh>
    <phoneticPr fontId="2"/>
  </si>
  <si>
    <t>６　ZEBの省エネ技術</t>
  </si>
  <si>
    <t>名称</t>
  </si>
  <si>
    <t>負荷コントロール</t>
  </si>
  <si>
    <t>技術名</t>
  </si>
  <si>
    <t>区分</t>
  </si>
  <si>
    <t>内部発熱の削減</t>
  </si>
  <si>
    <t>創エネルギー</t>
  </si>
  <si>
    <t>既存</t>
  </si>
  <si>
    <t>新規</t>
  </si>
  <si>
    <t>ZEBの省エネ技術</t>
    <phoneticPr fontId="2"/>
  </si>
  <si>
    <t>７　システム提案概要</t>
  </si>
  <si>
    <t>８　申請者の詳細（申請者が複数の場合は申請者ごとに記載する）</t>
  </si>
  <si>
    <t>（１）資金調達計画　（円）</t>
    <rPh sb="3" eb="5">
      <t>シキン</t>
    </rPh>
    <rPh sb="5" eb="7">
      <t>チョウタツ</t>
    </rPh>
    <rPh sb="7" eb="9">
      <t>ケイカク</t>
    </rPh>
    <rPh sb="11" eb="12">
      <t>エン</t>
    </rPh>
    <phoneticPr fontId="2"/>
  </si>
  <si>
    <t>項目</t>
    <rPh sb="0" eb="2">
      <t>コウモク</t>
    </rPh>
    <phoneticPr fontId="2"/>
  </si>
  <si>
    <t>金額</t>
    <rPh sb="0" eb="2">
      <t>キンガク</t>
    </rPh>
    <phoneticPr fontId="2"/>
  </si>
  <si>
    <t>総工費</t>
    <rPh sb="0" eb="3">
      <t>ソウコウヒ</t>
    </rPh>
    <phoneticPr fontId="2"/>
  </si>
  <si>
    <t>単価（円/㎡）</t>
    <rPh sb="0" eb="2">
      <t>タンカ</t>
    </rPh>
    <rPh sb="3" eb="4">
      <t>エン</t>
    </rPh>
    <phoneticPr fontId="2"/>
  </si>
  <si>
    <t>（２）全体資金計画（総工費）</t>
    <rPh sb="3" eb="5">
      <t>ゼンタイ</t>
    </rPh>
    <rPh sb="5" eb="7">
      <t>シキン</t>
    </rPh>
    <rPh sb="7" eb="9">
      <t>ケイカク</t>
    </rPh>
    <rPh sb="10" eb="13">
      <t>ソウコウヒ</t>
    </rPh>
    <phoneticPr fontId="2"/>
  </si>
  <si>
    <t>【補助対象事業者】</t>
    <rPh sb="1" eb="3">
      <t>ホジョ</t>
    </rPh>
    <rPh sb="3" eb="5">
      <t>タイショウ</t>
    </rPh>
    <rPh sb="5" eb="8">
      <t>ジギョウシャ</t>
    </rPh>
    <phoneticPr fontId="2"/>
  </si>
  <si>
    <t>（導入後）</t>
  </si>
  <si>
    <t>　既存システムをそのまま用いる場合は、「導入前」に記入し、「導入後」は未記入とすること。</t>
  </si>
  <si>
    <t>設備用途区分</t>
  </si>
  <si>
    <t>(Ａ)</t>
  </si>
  <si>
    <t>(Ｂ)</t>
  </si>
  <si>
    <t>(Ｃ)</t>
  </si>
  <si>
    <t>(Ｄ)</t>
  </si>
  <si>
    <t>(Ｅ)</t>
  </si>
  <si>
    <t>(Ｆ)</t>
  </si>
  <si>
    <t>基準一次エネルギー消費量</t>
    <rPh sb="0" eb="2">
      <t>キジュン</t>
    </rPh>
    <phoneticPr fontId="2"/>
  </si>
  <si>
    <t>その他</t>
    <phoneticPr fontId="2"/>
  </si>
  <si>
    <t>省エネルギー計算書</t>
    <phoneticPr fontId="2"/>
  </si>
  <si>
    <t>４．記入欄が足りない場合は適宜、行を追加して下さい。印刷の際には行の高さや文字の大きさを適宜調整をお願いします。</t>
  </si>
  <si>
    <t>5.（別添）で、本シート上ではなく、別ファイルで作成される場合、PDFまたはJPGの形式で、別添（番号）タイトル、事業者名を明記の上、紙及び電子データでご提出下さい。</t>
    <rPh sb="3" eb="5">
      <t>ベッテン</t>
    </rPh>
    <rPh sb="8" eb="9">
      <t>ホン</t>
    </rPh>
    <rPh sb="12" eb="13">
      <t>ジョウ</t>
    </rPh>
    <rPh sb="18" eb="19">
      <t>ベツ</t>
    </rPh>
    <rPh sb="24" eb="26">
      <t>サクセイ</t>
    </rPh>
    <rPh sb="29" eb="31">
      <t>バアイ</t>
    </rPh>
    <rPh sb="42" eb="44">
      <t>ケイシキ</t>
    </rPh>
    <rPh sb="46" eb="48">
      <t>ベッテン</t>
    </rPh>
    <rPh sb="49" eb="51">
      <t>バンゴウ</t>
    </rPh>
    <rPh sb="57" eb="61">
      <t>ジギョウシャメイ</t>
    </rPh>
    <rPh sb="62" eb="64">
      <t>メイキ</t>
    </rPh>
    <rPh sb="65" eb="66">
      <t>ウエ</t>
    </rPh>
    <rPh sb="67" eb="68">
      <t>カミ</t>
    </rPh>
    <rPh sb="68" eb="69">
      <t>オヨ</t>
    </rPh>
    <rPh sb="70" eb="72">
      <t>デンシ</t>
    </rPh>
    <rPh sb="77" eb="79">
      <t>テイシュツ</t>
    </rPh>
    <rPh sb="79" eb="80">
      <t>クダ</t>
    </rPh>
    <phoneticPr fontId="2"/>
  </si>
  <si>
    <t> </t>
    <phoneticPr fontId="2"/>
  </si>
  <si>
    <t>7月</t>
  </si>
  <si>
    <t>8月</t>
  </si>
  <si>
    <t>9月</t>
  </si>
  <si>
    <t>1月</t>
  </si>
  <si>
    <t>※既築での設備更新の場合も、更新前の設備の一次エネルギー消費量ではなく、各室用途ごとの基準一次エネルギー消費量を求めること。</t>
  </si>
  <si>
    <t>㎡</t>
    <phoneticPr fontId="2"/>
  </si>
  <si>
    <t>事業報告期間</t>
  </si>
  <si>
    <t>資産合計</t>
  </si>
  <si>
    <t>売上高</t>
  </si>
  <si>
    <t>負債合計</t>
  </si>
  <si>
    <t>経常利益</t>
  </si>
  <si>
    <t>純資産合計</t>
  </si>
  <si>
    <t>当期純利益</t>
  </si>
  <si>
    <t>※資産、売り上げ等の単位は円</t>
    <rPh sb="1" eb="3">
      <t>シサン</t>
    </rPh>
    <rPh sb="4" eb="5">
      <t>ウ</t>
    </rPh>
    <rPh sb="6" eb="7">
      <t>ア</t>
    </rPh>
    <rPh sb="8" eb="9">
      <t>トウ</t>
    </rPh>
    <rPh sb="10" eb="12">
      <t>タンイ</t>
    </rPh>
    <rPh sb="13" eb="14">
      <t>エン</t>
    </rPh>
    <phoneticPr fontId="2"/>
  </si>
  <si>
    <t>-</t>
    <phoneticPr fontId="2"/>
  </si>
  <si>
    <t>-</t>
    <phoneticPr fontId="2"/>
  </si>
  <si>
    <t>－</t>
    <phoneticPr fontId="2"/>
  </si>
  <si>
    <t>６．自動で計算を行うセルもありますが、行やレイアウトの変更で計算結果が正しく表示されない場合もあります。その際は、計算結果を直接入力して下さい。</t>
    <rPh sb="2" eb="4">
      <t>ジドウ</t>
    </rPh>
    <rPh sb="5" eb="7">
      <t>ケイサン</t>
    </rPh>
    <rPh sb="8" eb="9">
      <t>オコナ</t>
    </rPh>
    <rPh sb="19" eb="20">
      <t>ギョウ</t>
    </rPh>
    <rPh sb="27" eb="29">
      <t>ヘンコウ</t>
    </rPh>
    <rPh sb="30" eb="32">
      <t>ケイサン</t>
    </rPh>
    <rPh sb="32" eb="34">
      <t>ケッカ</t>
    </rPh>
    <rPh sb="35" eb="36">
      <t>タダ</t>
    </rPh>
    <rPh sb="38" eb="40">
      <t>ヒョウジ</t>
    </rPh>
    <rPh sb="44" eb="46">
      <t>バアイ</t>
    </rPh>
    <rPh sb="54" eb="55">
      <t>サイ</t>
    </rPh>
    <rPh sb="57" eb="59">
      <t>ケイサン</t>
    </rPh>
    <rPh sb="59" eb="61">
      <t>ケッカ</t>
    </rPh>
    <rPh sb="62" eb="64">
      <t>チョクセツ</t>
    </rPh>
    <rPh sb="64" eb="66">
      <t>ニュウリョク</t>
    </rPh>
    <rPh sb="68" eb="69">
      <t>クダ</t>
    </rPh>
    <phoneticPr fontId="2"/>
  </si>
  <si>
    <t>ふりがな</t>
    <phoneticPr fontId="2"/>
  </si>
  <si>
    <t>PV</t>
    <phoneticPr fontId="2"/>
  </si>
  <si>
    <t>設備小計+コージェネ</t>
    <phoneticPr fontId="2"/>
  </si>
  <si>
    <t>設備小計＋その他+太陽光+コージェネ</t>
    <rPh sb="7" eb="8">
      <t>タ</t>
    </rPh>
    <rPh sb="9" eb="12">
      <t>タイヨウコウ</t>
    </rPh>
    <phoneticPr fontId="2"/>
  </si>
  <si>
    <t>設備小計+太陽光・コージェネ</t>
    <rPh sb="5" eb="8">
      <t>タイヨウコウ</t>
    </rPh>
    <phoneticPr fontId="2"/>
  </si>
  <si>
    <t>設備小計</t>
    <rPh sb="0" eb="2">
      <t>セツビ</t>
    </rPh>
    <phoneticPr fontId="2"/>
  </si>
  <si>
    <t>エネルギー利用効率化設備小計</t>
    <rPh sb="5" eb="7">
      <t>リヨウ</t>
    </rPh>
    <rPh sb="7" eb="10">
      <t>コウリツカ</t>
    </rPh>
    <rPh sb="10" eb="12">
      <t>セツビ</t>
    </rPh>
    <phoneticPr fontId="2"/>
  </si>
  <si>
    <t>削減量</t>
    <rPh sb="0" eb="3">
      <t>サクゲンリョウ</t>
    </rPh>
    <phoneticPr fontId="2"/>
  </si>
  <si>
    <t>削減率</t>
    <rPh sb="0" eb="3">
      <t>サクゲンリツ</t>
    </rPh>
    <phoneticPr fontId="2"/>
  </si>
  <si>
    <t>-</t>
    <phoneticPr fontId="2"/>
  </si>
  <si>
    <t>f</t>
    <phoneticPr fontId="2"/>
  </si>
  <si>
    <t>設計一次エネルギー消費量／基準一次エネルギー消費量 g</t>
    <phoneticPr fontId="2"/>
  </si>
  <si>
    <t>0.058kgCO2/MJ</t>
    <phoneticPr fontId="2"/>
  </si>
  <si>
    <t>0.058ｔCO2/GJ</t>
    <phoneticPr fontId="2"/>
  </si>
  <si>
    <t>二酸化炭素換算値</t>
    <rPh sb="0" eb="8">
      <t>ニサンカタンソカンサンチ</t>
    </rPh>
    <phoneticPr fontId="2"/>
  </si>
  <si>
    <t>h＝f×0.058tCO2/GJ</t>
    <phoneticPr fontId="2"/>
  </si>
  <si>
    <t>削減量（GJ/年）</t>
    <phoneticPr fontId="2"/>
  </si>
  <si>
    <t>（tCO2/年）</t>
    <phoneticPr fontId="2"/>
  </si>
  <si>
    <t>BEI</t>
    <phoneticPr fontId="2"/>
  </si>
  <si>
    <t>（１）一次エネルギー消費量・二酸化炭素排出量関係</t>
    <rPh sb="10" eb="12">
      <t>ショウヒ</t>
    </rPh>
    <phoneticPr fontId="2"/>
  </si>
  <si>
    <t>シート名は変更しないで下さい。</t>
    <rPh sb="3" eb="4">
      <t>メイ</t>
    </rPh>
    <rPh sb="5" eb="7">
      <t>ヘンコウ</t>
    </rPh>
    <rPh sb="11" eb="12">
      <t>クダ</t>
    </rPh>
    <phoneticPr fontId="2"/>
  </si>
  <si>
    <t>補助事業者名
（共同事業者名）</t>
    <phoneticPr fontId="2"/>
  </si>
  <si>
    <t>（導入前）</t>
  </si>
  <si>
    <t>創エネルギーの導入
・その他</t>
    <phoneticPr fontId="2"/>
  </si>
  <si>
    <t>省エネシステム
・高性能機器</t>
    <phoneticPr fontId="2"/>
  </si>
  <si>
    <t>※小数点以下は切り捨て</t>
    <rPh sb="1" eb="4">
      <t>ショウスウテン</t>
    </rPh>
    <rPh sb="4" eb="6">
      <t>イカ</t>
    </rPh>
    <rPh sb="7" eb="8">
      <t>キ</t>
    </rPh>
    <rPh sb="9" eb="10">
      <t>ス</t>
    </rPh>
    <phoneticPr fontId="2"/>
  </si>
  <si>
    <t>一次エネルギー</t>
    <phoneticPr fontId="2"/>
  </si>
  <si>
    <t>ZEB化達成度</t>
  </si>
  <si>
    <t>50％以上</t>
    <phoneticPr fontId="2"/>
  </si>
  <si>
    <t>ZEB Ready</t>
    <phoneticPr fontId="2"/>
  </si>
  <si>
    <t>Nearly ZEB</t>
    <phoneticPr fontId="2"/>
  </si>
  <si>
    <t>75％以上</t>
    <phoneticPr fontId="2"/>
  </si>
  <si>
    <t>100％以上</t>
    <phoneticPr fontId="2"/>
  </si>
  <si>
    <t>③の一次エネルギー削減率</t>
    <phoneticPr fontId="2"/>
  </si>
  <si>
    <t>②の一次エネルギー削減率（％）：本事業の環境性能要件「50.0%以上の低減」</t>
    <rPh sb="20" eb="22">
      <t>カンキョウ</t>
    </rPh>
    <rPh sb="22" eb="24">
      <t>セイノウ</t>
    </rPh>
    <rPh sb="35" eb="37">
      <t>テイゲン</t>
    </rPh>
    <phoneticPr fontId="2"/>
  </si>
  <si>
    <t>建物（外皮）性能：本事業の環境性能要件「外皮性能設計値（PAL*）が外皮性能基準値（PAL*）を満足すること」</t>
    <rPh sb="0" eb="2">
      <t>タテモノ</t>
    </rPh>
    <rPh sb="3" eb="5">
      <t>ガイヒ</t>
    </rPh>
    <rPh sb="6" eb="8">
      <t>セイノウ</t>
    </rPh>
    <rPh sb="13" eb="15">
      <t>カンキョウ</t>
    </rPh>
    <rPh sb="15" eb="17">
      <t>セイノウ</t>
    </rPh>
    <phoneticPr fontId="2"/>
  </si>
  <si>
    <t>％</t>
    <phoneticPr fontId="2"/>
  </si>
  <si>
    <t>削減量(GＪ/年)=基準一次エネルギー消費量-設計一次エネルギー消費量</t>
    <phoneticPr fontId="2"/>
  </si>
  <si>
    <t>BEI=設計一次エネルギー消費量/基準一次エネルギー消費量</t>
    <phoneticPr fontId="2"/>
  </si>
  <si>
    <t>③の一次エネルギー削減率（％）：ZEB化達成度</t>
    <phoneticPr fontId="2"/>
  </si>
  <si>
    <t>『ZEB』</t>
    <phoneticPr fontId="2"/>
  </si>
  <si>
    <t>再生可能エネルギーの利用（有・無）</t>
    <rPh sb="0" eb="2">
      <t>サイセイ</t>
    </rPh>
    <rPh sb="2" eb="4">
      <t>カノウ</t>
    </rPh>
    <rPh sb="10" eb="12">
      <t>リヨウ</t>
    </rPh>
    <rPh sb="13" eb="14">
      <t>アリ</t>
    </rPh>
    <rPh sb="15" eb="16">
      <t>ナシ</t>
    </rPh>
    <phoneticPr fontId="2"/>
  </si>
  <si>
    <t>＊2　補助対象経費：上記のうち補助対象となる部分の金額</t>
    <rPh sb="3" eb="5">
      <t>ホジョ</t>
    </rPh>
    <rPh sb="5" eb="7">
      <t>タイショウ</t>
    </rPh>
    <rPh sb="7" eb="9">
      <t>ケイヒ</t>
    </rPh>
    <rPh sb="10" eb="12">
      <t>ジョウキ</t>
    </rPh>
    <rPh sb="15" eb="17">
      <t>ホジョ</t>
    </rPh>
    <rPh sb="17" eb="19">
      <t>タイショウ</t>
    </rPh>
    <rPh sb="22" eb="24">
      <t>ブブン</t>
    </rPh>
    <rPh sb="25" eb="27">
      <t>キンガク</t>
    </rPh>
    <phoneticPr fontId="2"/>
  </si>
  <si>
    <t>建築面積（㎡）</t>
    <phoneticPr fontId="2"/>
  </si>
  <si>
    <t>CASBEE評価（ランク）</t>
    <phoneticPr fontId="2"/>
  </si>
  <si>
    <t>階数
（半角数字）</t>
    <rPh sb="4" eb="6">
      <t>ハンカク</t>
    </rPh>
    <rPh sb="6" eb="8">
      <t>スウジ</t>
    </rPh>
    <phoneticPr fontId="2"/>
  </si>
  <si>
    <t>設備用途別</t>
    <phoneticPr fontId="2"/>
  </si>
  <si>
    <t>削減率（％）
d=c/a</t>
    <phoneticPr fontId="2"/>
  </si>
  <si>
    <t>削減量（GJ/年）
c=a-b</t>
    <phoneticPr fontId="2"/>
  </si>
  <si>
    <t>二酸化炭素排出量に係る見なし
削減量</t>
    <phoneticPr fontId="2"/>
  </si>
  <si>
    <t>エネルギー利用
効率化設備</t>
    <rPh sb="5" eb="7">
      <t>リヨウ</t>
    </rPh>
    <rPh sb="8" eb="11">
      <t>コウリツカ</t>
    </rPh>
    <rPh sb="11" eb="13">
      <t>セツビ</t>
    </rPh>
    <phoneticPr fontId="2"/>
  </si>
  <si>
    <t>PAL＊基準値</t>
    <phoneticPr fontId="2"/>
  </si>
  <si>
    <t>売電量/系統連携量
(GJ/年)</t>
    <phoneticPr fontId="2"/>
  </si>
  <si>
    <t>発電効率（%）　</t>
    <phoneticPr fontId="2"/>
  </si>
  <si>
    <t>廃熱回収効率（%）</t>
    <phoneticPr fontId="2"/>
  </si>
  <si>
    <t>一次エネルギー
削減量
（円/GJ・年）</t>
    <rPh sb="0" eb="2">
      <t>イチジ</t>
    </rPh>
    <rPh sb="8" eb="10">
      <t>サクゲン</t>
    </rPh>
    <rPh sb="10" eb="11">
      <t>リョウ</t>
    </rPh>
    <phoneticPr fontId="2"/>
  </si>
  <si>
    <t>二酸化炭素
排出削減量
（円/tCO2・年）</t>
    <rPh sb="6" eb="8">
      <t>ハイシュツ</t>
    </rPh>
    <rPh sb="8" eb="11">
      <t>サクゲンリョウ</t>
    </rPh>
    <phoneticPr fontId="2"/>
  </si>
  <si>
    <t>補助事業に要する経費（Ａ）/削減量（cまたはeの③）</t>
    <phoneticPr fontId="2"/>
  </si>
  <si>
    <t>補助対象経費（Ｂ）/削減量（ｃまたはeの③）</t>
    <phoneticPr fontId="2"/>
  </si>
  <si>
    <t>補助額（C）/削減量（cまたはeの③）</t>
    <phoneticPr fontId="2"/>
  </si>
  <si>
    <t>二酸化炭素排出量に係る見なし
削減量
（tCO2／年）e＝(C×0.058tCO2/GJ)</t>
    <phoneticPr fontId="2"/>
  </si>
  <si>
    <t>GJ/年</t>
    <phoneticPr fontId="2"/>
  </si>
  <si>
    <t>制御技術の概要説明</t>
  </si>
  <si>
    <t>設備間統合
制御システム</t>
    <phoneticPr fontId="2"/>
  </si>
  <si>
    <t>設備と利用者間
連携制御システム</t>
    <phoneticPr fontId="2"/>
  </si>
  <si>
    <t>建物間統合
制御システム</t>
    <phoneticPr fontId="2"/>
  </si>
  <si>
    <t>チューニング等
運用時への展開</t>
    <phoneticPr fontId="2"/>
  </si>
  <si>
    <t>有無の別
(有・無)</t>
    <rPh sb="0" eb="2">
      <t>ウム</t>
    </rPh>
    <rPh sb="3" eb="4">
      <t>ベツ</t>
    </rPh>
    <rPh sb="6" eb="7">
      <t>アリ</t>
    </rPh>
    <rPh sb="8" eb="9">
      <t>ナシ</t>
    </rPh>
    <phoneticPr fontId="2"/>
  </si>
  <si>
    <t>申請者名（会社名）</t>
    <rPh sb="3" eb="4">
      <t>メイ</t>
    </rPh>
    <rPh sb="5" eb="8">
      <t>カイシャメイ</t>
    </rPh>
    <phoneticPr fontId="2"/>
  </si>
  <si>
    <t>郵便番号</t>
    <rPh sb="0" eb="4">
      <t>ユウビンバンゴウ</t>
    </rPh>
    <phoneticPr fontId="2"/>
  </si>
  <si>
    <t>ふりがな</t>
    <phoneticPr fontId="2"/>
  </si>
  <si>
    <t>E-mail（半角）</t>
    <rPh sb="7" eb="9">
      <t>ハンカク</t>
    </rPh>
    <phoneticPr fontId="2"/>
  </si>
  <si>
    <t>ふりがな</t>
    <phoneticPr fontId="2"/>
  </si>
  <si>
    <t>郵便番号</t>
    <rPh sb="0" eb="2">
      <t>ユウビン</t>
    </rPh>
    <rPh sb="2" eb="4">
      <t>バンゴウ</t>
    </rPh>
    <phoneticPr fontId="2"/>
  </si>
  <si>
    <t>TEL</t>
    <phoneticPr fontId="2"/>
  </si>
  <si>
    <t>FAX</t>
    <phoneticPr fontId="2"/>
  </si>
  <si>
    <t>太陽光、コージェネ以外の
エネルギー利用効率化設備</t>
    <rPh sb="0" eb="3">
      <t>タイヨウコウ</t>
    </rPh>
    <rPh sb="9" eb="11">
      <t>イガイ</t>
    </rPh>
    <rPh sb="18" eb="25">
      <t>リヨウコウリツカセツビ</t>
    </rPh>
    <phoneticPr fontId="2"/>
  </si>
  <si>
    <r>
      <t>Ｅ</t>
    </r>
    <r>
      <rPr>
        <vertAlign val="subscript"/>
        <sz val="9"/>
        <color theme="1"/>
        <rFont val="ＭＳ 明朝"/>
        <family val="1"/>
        <charset val="128"/>
      </rPr>
      <t>SAC</t>
    </r>
  </si>
  <si>
    <r>
      <t>Ｅ</t>
    </r>
    <r>
      <rPr>
        <vertAlign val="subscript"/>
        <sz val="9"/>
        <color theme="1"/>
        <rFont val="ＭＳ 明朝"/>
        <family val="1"/>
        <charset val="128"/>
      </rPr>
      <t>AC</t>
    </r>
  </si>
  <si>
    <r>
      <t>Ｅ</t>
    </r>
    <r>
      <rPr>
        <vertAlign val="subscript"/>
        <sz val="9"/>
        <color theme="1"/>
        <rFont val="ＭＳ 明朝"/>
        <family val="1"/>
        <charset val="128"/>
      </rPr>
      <t>SV</t>
    </r>
  </si>
  <si>
    <r>
      <t>Ｅ</t>
    </r>
    <r>
      <rPr>
        <vertAlign val="subscript"/>
        <sz val="9"/>
        <color theme="1"/>
        <rFont val="ＭＳ 明朝"/>
        <family val="1"/>
        <charset val="128"/>
      </rPr>
      <t>V</t>
    </r>
  </si>
  <si>
    <r>
      <t>Ｅ</t>
    </r>
    <r>
      <rPr>
        <vertAlign val="subscript"/>
        <sz val="9"/>
        <color theme="1"/>
        <rFont val="ＭＳ 明朝"/>
        <family val="1"/>
        <charset val="128"/>
      </rPr>
      <t>SL</t>
    </r>
  </si>
  <si>
    <r>
      <t>Ｅ</t>
    </r>
    <r>
      <rPr>
        <vertAlign val="subscript"/>
        <sz val="9"/>
        <color theme="1"/>
        <rFont val="ＭＳ 明朝"/>
        <family val="1"/>
        <charset val="128"/>
      </rPr>
      <t>L</t>
    </r>
  </si>
  <si>
    <r>
      <t>Ｅ</t>
    </r>
    <r>
      <rPr>
        <vertAlign val="subscript"/>
        <sz val="9"/>
        <color theme="1"/>
        <rFont val="ＭＳ 明朝"/>
        <family val="1"/>
        <charset val="128"/>
      </rPr>
      <t>SW</t>
    </r>
  </si>
  <si>
    <r>
      <t>Ｅ</t>
    </r>
    <r>
      <rPr>
        <vertAlign val="subscript"/>
        <sz val="9"/>
        <color theme="1"/>
        <rFont val="ＭＳ 明朝"/>
        <family val="1"/>
        <charset val="128"/>
      </rPr>
      <t>W</t>
    </r>
  </si>
  <si>
    <r>
      <t>Ｅ</t>
    </r>
    <r>
      <rPr>
        <vertAlign val="subscript"/>
        <sz val="9"/>
        <color theme="1"/>
        <rFont val="ＭＳ 明朝"/>
        <family val="1"/>
        <charset val="128"/>
      </rPr>
      <t>SEV</t>
    </r>
  </si>
  <si>
    <r>
      <t>Ｅ</t>
    </r>
    <r>
      <rPr>
        <vertAlign val="subscript"/>
        <sz val="9"/>
        <color theme="1"/>
        <rFont val="ＭＳ 明朝"/>
        <family val="1"/>
        <charset val="128"/>
      </rPr>
      <t>EV</t>
    </r>
  </si>
  <si>
    <r>
      <t>Ｅ</t>
    </r>
    <r>
      <rPr>
        <vertAlign val="subscript"/>
        <sz val="9"/>
        <color theme="1"/>
        <rFont val="ＭＳ 明朝"/>
        <family val="1"/>
        <charset val="128"/>
      </rPr>
      <t>S</t>
    </r>
  </si>
  <si>
    <r>
      <t>Ｅ</t>
    </r>
    <r>
      <rPr>
        <vertAlign val="subscript"/>
        <sz val="9"/>
        <color theme="1"/>
        <rFont val="ＭＳ 明朝"/>
        <family val="1"/>
        <charset val="128"/>
      </rPr>
      <t>M</t>
    </r>
  </si>
  <si>
    <t>１０　事業実施工程</t>
    <phoneticPr fontId="2"/>
  </si>
  <si>
    <t>１２　補助事業実施体制</t>
    <rPh sb="3" eb="5">
      <t>ホジョ</t>
    </rPh>
    <rPh sb="5" eb="7">
      <t>ジギョウ</t>
    </rPh>
    <rPh sb="7" eb="9">
      <t>ジッシ</t>
    </rPh>
    <rPh sb="9" eb="11">
      <t>タイセイ</t>
    </rPh>
    <phoneticPr fontId="2"/>
  </si>
  <si>
    <t>TEL</t>
  </si>
  <si>
    <t>TEL</t>
    <phoneticPr fontId="2"/>
  </si>
  <si>
    <t>エネルギー
利用効率化</t>
    <phoneticPr fontId="2"/>
  </si>
  <si>
    <t>　開始年月日：</t>
    <phoneticPr fontId="2"/>
  </si>
  <si>
    <t>　完了予定年月日：</t>
    <phoneticPr fontId="2"/>
  </si>
  <si>
    <t>合計（設備小計＋エネルギー
利用効率化設備小計＋その他）</t>
    <rPh sb="3" eb="5">
      <t>セツビ</t>
    </rPh>
    <rPh sb="5" eb="7">
      <t>ショウケイ</t>
    </rPh>
    <rPh sb="14" eb="21">
      <t>リヨウコウリツカセツビ</t>
    </rPh>
    <rPh sb="21" eb="23">
      <t>ショウケイ</t>
    </rPh>
    <rPh sb="26" eb="27">
      <t>タ</t>
    </rPh>
    <phoneticPr fontId="2"/>
  </si>
  <si>
    <t>合計（設備小計＋エネルギー
利用効率化設備小計）</t>
    <rPh sb="3" eb="5">
      <t>セツビ</t>
    </rPh>
    <rPh sb="5" eb="7">
      <t>ショウケイ</t>
    </rPh>
    <rPh sb="14" eb="21">
      <t>リヨウコウリツカセツビ</t>
    </rPh>
    <rPh sb="21" eb="23">
      <t>ショウケイ</t>
    </rPh>
    <phoneticPr fontId="2"/>
  </si>
  <si>
    <t>GJ/年</t>
    <phoneticPr fontId="2"/>
  </si>
  <si>
    <r>
      <t>＊1</t>
    </r>
    <r>
      <rPr>
        <b/>
        <sz val="10"/>
        <color rgb="FFFF0000"/>
        <rFont val="ＭＳ ゴシック"/>
        <family val="3"/>
        <charset val="128"/>
      </rPr>
      <t>　</t>
    </r>
    <r>
      <rPr>
        <sz val="10"/>
        <color rgb="FFFF0000"/>
        <rFont val="ＭＳ ゴシック"/>
        <family val="3"/>
        <charset val="128"/>
      </rPr>
      <t>補助事業に要する経費：本補助事業の実施のために必要な経費全体</t>
    </r>
    <rPh sb="3" eb="7">
      <t>ホジョジギョウ</t>
    </rPh>
    <rPh sb="8" eb="9">
      <t>ヨウ</t>
    </rPh>
    <rPh sb="11" eb="13">
      <t>ケイヒ</t>
    </rPh>
    <rPh sb="14" eb="15">
      <t>ホン</t>
    </rPh>
    <rPh sb="15" eb="17">
      <t>ホジョ</t>
    </rPh>
    <rPh sb="17" eb="19">
      <t>ジギョウ</t>
    </rPh>
    <rPh sb="20" eb="22">
      <t>ジッシ</t>
    </rPh>
    <rPh sb="26" eb="28">
      <t>ヒツヨウ</t>
    </rPh>
    <rPh sb="29" eb="31">
      <t>ケイヒ</t>
    </rPh>
    <rPh sb="31" eb="33">
      <t>ゼンタイ</t>
    </rPh>
    <phoneticPr fontId="2"/>
  </si>
  <si>
    <t>削減率(％)=（削減量/基準一次エネルギー消費量）×100</t>
    <rPh sb="12" eb="14">
      <t>キジュン</t>
    </rPh>
    <phoneticPr fontId="2"/>
  </si>
  <si>
    <t>基準一次エネルギー
消費量</t>
    <rPh sb="0" eb="2">
      <t>キジュン</t>
    </rPh>
    <phoneticPr fontId="2"/>
  </si>
  <si>
    <t>設計一次エネルギー
消費量</t>
    <rPh sb="0" eb="2">
      <t>セッケイ</t>
    </rPh>
    <phoneticPr fontId="2"/>
  </si>
  <si>
    <t>削減率=1-(PAL＊設計値/PAL＊基準値)</t>
    <phoneticPr fontId="2"/>
  </si>
  <si>
    <t>(Ｇ)</t>
    <phoneticPr fontId="2"/>
  </si>
  <si>
    <t>(Ｈ)</t>
    <phoneticPr fontId="2"/>
  </si>
  <si>
    <t>(Ｉ)</t>
    <phoneticPr fontId="2"/>
  </si>
  <si>
    <t>(Ｊ)</t>
    <phoneticPr fontId="2"/>
  </si>
  <si>
    <t>エネルギー創出量
（GJ/年）（Ｋ）</t>
    <rPh sb="5" eb="7">
      <t>ソウシュツ</t>
    </rPh>
    <rPh sb="7" eb="8">
      <t>リョウ</t>
    </rPh>
    <phoneticPr fontId="2"/>
  </si>
  <si>
    <t>郵便番号は、半角でハイフンなしの7桁数字を入力</t>
    <rPh sb="0" eb="4">
      <t>ユウビンバンゴウ</t>
    </rPh>
    <rPh sb="6" eb="8">
      <t>ハンカク</t>
    </rPh>
    <rPh sb="17" eb="18">
      <t>ケタ</t>
    </rPh>
    <rPh sb="18" eb="20">
      <t>スウジ</t>
    </rPh>
    <rPh sb="21" eb="23">
      <t>ニュウリョク</t>
    </rPh>
    <phoneticPr fontId="2"/>
  </si>
  <si>
    <t>携帯電話番号</t>
    <phoneticPr fontId="2"/>
  </si>
  <si>
    <t>電話番号（TEL・携帯電話番号）は、半角数字、半角ハイフンありで入力</t>
    <rPh sb="0" eb="2">
      <t>デンワ</t>
    </rPh>
    <rPh sb="2" eb="4">
      <t>バンゴウ</t>
    </rPh>
    <rPh sb="18" eb="20">
      <t>ハンカク</t>
    </rPh>
    <rPh sb="20" eb="22">
      <t>スウジ</t>
    </rPh>
    <rPh sb="23" eb="25">
      <t>ハンカク</t>
    </rPh>
    <rPh sb="32" eb="34">
      <t>ニュウリョク</t>
    </rPh>
    <phoneticPr fontId="2"/>
  </si>
  <si>
    <t>FAXは、半角数字、半角ハイフンありで入力</t>
    <rPh sb="5" eb="7">
      <t>ハンカク</t>
    </rPh>
    <rPh sb="7" eb="9">
      <t>スウジ</t>
    </rPh>
    <rPh sb="10" eb="12">
      <t>ハンカク</t>
    </rPh>
    <rPh sb="19" eb="21">
      <t>ニュウリョク</t>
    </rPh>
    <phoneticPr fontId="2"/>
  </si>
  <si>
    <t>E-mail（半角）</t>
  </si>
  <si>
    <t>E-mailは、半角で入力</t>
    <rPh sb="8" eb="10">
      <t>ハンカク</t>
    </rPh>
    <rPh sb="11" eb="13">
      <t>ニュウリョク</t>
    </rPh>
    <phoneticPr fontId="2"/>
  </si>
  <si>
    <t>E-mail（半角）</t>
    <phoneticPr fontId="2"/>
  </si>
  <si>
    <t>二酸化炭素換算量 j=i×0.058tCO2
（kgCO2/㎡・年）</t>
    <rPh sb="5" eb="7">
      <t>カンザン</t>
    </rPh>
    <rPh sb="7" eb="8">
      <t>リョウ</t>
    </rPh>
    <phoneticPr fontId="2"/>
  </si>
  <si>
    <t>一次エネルギー
削減量 k
（MJ/㎡・年）</t>
    <rPh sb="0" eb="2">
      <t>イチジ</t>
    </rPh>
    <rPh sb="8" eb="11">
      <t>サクゲンリョウ</t>
    </rPh>
    <phoneticPr fontId="2"/>
  </si>
  <si>
    <t>二酸化炭素換算値 l=k×0.058tCO2
（kgCO2/㎡・年）</t>
    <rPh sb="0" eb="5">
      <t>ニサンカタンソ</t>
    </rPh>
    <rPh sb="5" eb="7">
      <t>カンザン</t>
    </rPh>
    <rPh sb="7" eb="8">
      <t>チ</t>
    </rPh>
    <phoneticPr fontId="2"/>
  </si>
  <si>
    <t>１１　資金調達計画</t>
    <phoneticPr fontId="2"/>
  </si>
  <si>
    <t>（1）管理方針</t>
    <phoneticPr fontId="2"/>
  </si>
  <si>
    <t>（2）計量方針</t>
    <rPh sb="3" eb="5">
      <t>ケイリョウ</t>
    </rPh>
    <phoneticPr fontId="2"/>
  </si>
  <si>
    <t>（3）実施方法</t>
    <rPh sb="3" eb="5">
      <t>ジッシ</t>
    </rPh>
    <rPh sb="5" eb="7">
      <t>ホウホウ</t>
    </rPh>
    <phoneticPr fontId="2"/>
  </si>
  <si>
    <t>（4）管理体制</t>
    <rPh sb="3" eb="5">
      <t>カンリ</t>
    </rPh>
    <rPh sb="5" eb="7">
      <t>タイセイ</t>
    </rPh>
    <phoneticPr fontId="2"/>
  </si>
  <si>
    <t>1.エネルギー管理計画</t>
    <phoneticPr fontId="2"/>
  </si>
  <si>
    <t>2.ＢＥＭＳ</t>
    <phoneticPr fontId="2"/>
  </si>
  <si>
    <t>（2）ＢＥＭＳに関する説明</t>
    <rPh sb="8" eb="9">
      <t>カン</t>
    </rPh>
    <rPh sb="11" eb="13">
      <t>セツメイ</t>
    </rPh>
    <phoneticPr fontId="2"/>
  </si>
  <si>
    <t>（5）システム制御技術</t>
    <rPh sb="7" eb="9">
      <t>セイギョ</t>
    </rPh>
    <rPh sb="9" eb="11">
      <t>ギジュツ</t>
    </rPh>
    <phoneticPr fontId="2"/>
  </si>
  <si>
    <t>３．エネルギー利用効率の算定計画</t>
  </si>
  <si>
    <t>設備区分</t>
  </si>
  <si>
    <t>対象機器</t>
  </si>
  <si>
    <t>対象範囲</t>
  </si>
  <si>
    <t>熱源設備エネルギー消費効率</t>
  </si>
  <si>
    <t>熱源機器負荷率</t>
  </si>
  <si>
    <t>冷温水搬送設備の搬送効率</t>
  </si>
  <si>
    <t>空調の空気搬送効率</t>
  </si>
  <si>
    <t>全熱交換器熱交換効率</t>
  </si>
  <si>
    <t>点</t>
    <rPh sb="0" eb="1">
      <t>テン</t>
    </rPh>
    <phoneticPr fontId="2"/>
  </si>
  <si>
    <t>（1）設備区分（対象設備があった場合、記入する）</t>
    <phoneticPr fontId="2"/>
  </si>
  <si>
    <t>（2）その他の性能把握調査</t>
    <phoneticPr fontId="2"/>
  </si>
  <si>
    <t>（3）エネルギー管理業者の活用</t>
    <phoneticPr fontId="2"/>
  </si>
  <si>
    <t>有無（プルダウンで選択）</t>
    <rPh sb="0" eb="2">
      <t>ウム</t>
    </rPh>
    <rPh sb="9" eb="11">
      <t>センタク</t>
    </rPh>
    <phoneticPr fontId="2"/>
  </si>
  <si>
    <t>BELSのZEB評価（予定）</t>
    <rPh sb="11" eb="13">
      <t>ヨテイ</t>
    </rPh>
    <phoneticPr fontId="2"/>
  </si>
  <si>
    <t>（１）ZEB実現の省エネシステム</t>
    <phoneticPr fontId="2"/>
  </si>
  <si>
    <t>システム制御技術</t>
    <phoneticPr fontId="2"/>
  </si>
  <si>
    <t>９　エネルギー利用管理計画</t>
    <phoneticPr fontId="2"/>
  </si>
  <si>
    <t>（３）概略予算書</t>
  </si>
  <si>
    <r>
      <t>（２）システム制御技術及び省エネシステム数</t>
    </r>
    <r>
      <rPr>
        <sz val="10"/>
        <color rgb="FFFF0000"/>
        <rFont val="ＭＳ ゴシック"/>
        <family val="3"/>
        <charset val="128"/>
      </rPr>
      <t>（件数を記入）</t>
    </r>
    <rPh sb="22" eb="24">
      <t>ケンスウ</t>
    </rPh>
    <rPh sb="25" eb="27">
      <t>キニュウ</t>
    </rPh>
    <phoneticPr fontId="2"/>
  </si>
  <si>
    <t>（3）基本的機能（データ収集、省エネプログラム）　プルダウンで選択（複数選択可）</t>
    <rPh sb="3" eb="6">
      <t>キホンテキ</t>
    </rPh>
    <rPh sb="6" eb="8">
      <t>キノウ</t>
    </rPh>
    <phoneticPr fontId="2"/>
  </si>
  <si>
    <t>（4）拡張機能　プルダウンで選択（複数選択可）</t>
    <rPh sb="3" eb="5">
      <t>カクチョウ</t>
    </rPh>
    <rPh sb="5" eb="7">
      <t>キノウ</t>
    </rPh>
    <rPh sb="14" eb="16">
      <t>センタク</t>
    </rPh>
    <phoneticPr fontId="2"/>
  </si>
  <si>
    <t>※本シート上のほか、他のソフトで作成後、PDFまたはJPGの形式に変換したものも提出可。（A3カラー）</t>
    <phoneticPr fontId="2"/>
  </si>
  <si>
    <r>
      <t>③E</t>
    </r>
    <r>
      <rPr>
        <vertAlign val="subscript"/>
        <sz val="8"/>
        <rFont val="ＭＳ 明朝"/>
        <family val="1"/>
        <charset val="128"/>
      </rPr>
      <t>AC</t>
    </r>
    <r>
      <rPr>
        <sz val="8"/>
        <rFont val="ＭＳ 明朝"/>
        <family val="1"/>
        <charset val="128"/>
      </rPr>
      <t>,E</t>
    </r>
    <r>
      <rPr>
        <vertAlign val="subscript"/>
        <sz val="8"/>
        <rFont val="ＭＳ 明朝"/>
        <family val="1"/>
        <charset val="128"/>
      </rPr>
      <t>V</t>
    </r>
    <r>
      <rPr>
        <sz val="8"/>
        <rFont val="ＭＳ 明朝"/>
        <family val="1"/>
        <charset val="128"/>
      </rPr>
      <t>,E</t>
    </r>
    <r>
      <rPr>
        <vertAlign val="subscript"/>
        <sz val="8"/>
        <rFont val="ＭＳ 明朝"/>
        <family val="1"/>
        <charset val="128"/>
      </rPr>
      <t>L</t>
    </r>
    <r>
      <rPr>
        <sz val="8"/>
        <rFont val="ＭＳ 明朝"/>
        <family val="1"/>
        <charset val="128"/>
      </rPr>
      <t>,E</t>
    </r>
    <r>
      <rPr>
        <vertAlign val="subscript"/>
        <sz val="8"/>
        <rFont val="ＭＳ 明朝"/>
        <family val="1"/>
        <charset val="128"/>
      </rPr>
      <t>W</t>
    </r>
    <r>
      <rPr>
        <sz val="8"/>
        <rFont val="ＭＳ 明朝"/>
        <family val="1"/>
        <charset val="128"/>
      </rPr>
      <t>,E</t>
    </r>
    <r>
      <rPr>
        <vertAlign val="subscript"/>
        <sz val="8"/>
        <rFont val="ＭＳ 明朝"/>
        <family val="1"/>
        <charset val="128"/>
      </rPr>
      <t>EV</t>
    </r>
    <r>
      <rPr>
        <sz val="8"/>
        <rFont val="ＭＳ 明朝"/>
        <family val="1"/>
        <charset val="128"/>
      </rPr>
      <t>の計、
太陽光・コージェネ考慮</t>
    </r>
    <rPh sb="21" eb="24">
      <t>タイヨウコウ</t>
    </rPh>
    <phoneticPr fontId="2"/>
  </si>
  <si>
    <r>
      <t>合計（設備小計＋コージェネE</t>
    </r>
    <r>
      <rPr>
        <vertAlign val="subscript"/>
        <sz val="8"/>
        <color theme="1"/>
        <rFont val="ＭＳ 明朝"/>
        <family val="1"/>
        <charset val="128"/>
      </rPr>
      <t>S</t>
    </r>
    <r>
      <rPr>
        <sz val="8"/>
        <color theme="1"/>
        <rFont val="ＭＳ 明朝"/>
        <family val="1"/>
        <charset val="128"/>
      </rPr>
      <t>）</t>
    </r>
    <rPh sb="3" eb="5">
      <t>セツビ</t>
    </rPh>
    <rPh sb="5" eb="7">
      <t>ショウケイ</t>
    </rPh>
    <phoneticPr fontId="2"/>
  </si>
  <si>
    <t>入力はこの色の塗りつぶしのあるセルにお願いします。</t>
    <phoneticPr fontId="2"/>
  </si>
  <si>
    <t>2.ＢＥＭＳ</t>
  </si>
  <si>
    <t>集中検針</t>
  </si>
  <si>
    <t>データ出力機能　　</t>
  </si>
  <si>
    <t>タイムプログラム制御　　</t>
  </si>
  <si>
    <t>最適起動停止機能　　</t>
  </si>
  <si>
    <t>一覧出力</t>
  </si>
  <si>
    <t>トレンドグラフ表示</t>
  </si>
  <si>
    <t>節電運転制御</t>
  </si>
  <si>
    <t>機器履歴管理</t>
  </si>
  <si>
    <t>警報データ管理　　</t>
  </si>
  <si>
    <t>見える化　　</t>
  </si>
  <si>
    <t>エネルギ－消費分析管理</t>
  </si>
  <si>
    <t>最適化制御　　</t>
  </si>
  <si>
    <t>（3）基本的機能（データ収集、省エネプログラム）</t>
    <phoneticPr fontId="2"/>
  </si>
  <si>
    <t>（4）拡張機能</t>
    <phoneticPr fontId="2"/>
  </si>
  <si>
    <t>日・月・年報の表示・出力　</t>
    <phoneticPr fontId="2"/>
  </si>
  <si>
    <t>稼働実績管理　　</t>
    <phoneticPr fontId="2"/>
  </si>
  <si>
    <r>
      <t>基準一次エネルギー
消費量
（その他E</t>
    </r>
    <r>
      <rPr>
        <vertAlign val="subscript"/>
        <sz val="8"/>
        <rFont val="ＭＳ 明朝"/>
        <family val="1"/>
        <charset val="128"/>
      </rPr>
      <t>M</t>
    </r>
    <r>
      <rPr>
        <sz val="8"/>
        <rFont val="ＭＳ 明朝"/>
        <family val="1"/>
        <charset val="128"/>
      </rPr>
      <t>除く）（GJ/年）a</t>
    </r>
    <phoneticPr fontId="2"/>
  </si>
  <si>
    <r>
      <t>設計一次エネルギー
消費量
（その他E</t>
    </r>
    <r>
      <rPr>
        <vertAlign val="subscript"/>
        <sz val="8"/>
        <rFont val="ＭＳ 明朝"/>
        <family val="1"/>
        <charset val="128"/>
      </rPr>
      <t>M</t>
    </r>
    <r>
      <rPr>
        <sz val="8"/>
        <rFont val="ＭＳ 明朝"/>
        <family val="1"/>
        <charset val="128"/>
      </rPr>
      <t>除く）
（GJ/年）b</t>
    </r>
    <rPh sb="17" eb="18">
      <t>タ</t>
    </rPh>
    <rPh sb="20" eb="21">
      <t>ノゾ</t>
    </rPh>
    <phoneticPr fontId="2"/>
  </si>
  <si>
    <r>
      <t>①E</t>
    </r>
    <r>
      <rPr>
        <vertAlign val="subscript"/>
        <sz val="8"/>
        <rFont val="ＭＳ 明朝"/>
        <family val="1"/>
        <charset val="128"/>
      </rPr>
      <t>AC</t>
    </r>
    <r>
      <rPr>
        <sz val="8"/>
        <rFont val="ＭＳ 明朝"/>
        <family val="1"/>
        <charset val="128"/>
      </rPr>
      <t>,E</t>
    </r>
    <r>
      <rPr>
        <vertAlign val="subscript"/>
        <sz val="8"/>
        <rFont val="ＭＳ 明朝"/>
        <family val="1"/>
        <charset val="128"/>
      </rPr>
      <t>V</t>
    </r>
    <r>
      <rPr>
        <sz val="8"/>
        <rFont val="ＭＳ 明朝"/>
        <family val="1"/>
        <charset val="128"/>
      </rPr>
      <t>,E</t>
    </r>
    <r>
      <rPr>
        <vertAlign val="subscript"/>
        <sz val="8"/>
        <rFont val="ＭＳ 明朝"/>
        <family val="1"/>
        <charset val="128"/>
      </rPr>
      <t>L</t>
    </r>
    <r>
      <rPr>
        <sz val="8"/>
        <rFont val="ＭＳ 明朝"/>
        <family val="1"/>
        <charset val="128"/>
      </rPr>
      <t>,E</t>
    </r>
    <r>
      <rPr>
        <vertAlign val="subscript"/>
        <sz val="8"/>
        <rFont val="ＭＳ 明朝"/>
        <family val="1"/>
        <charset val="128"/>
      </rPr>
      <t>W</t>
    </r>
    <r>
      <rPr>
        <sz val="8"/>
        <rFont val="ＭＳ 明朝"/>
        <family val="1"/>
        <charset val="128"/>
      </rPr>
      <t>,E</t>
    </r>
    <r>
      <rPr>
        <vertAlign val="subscript"/>
        <sz val="8"/>
        <rFont val="ＭＳ 明朝"/>
        <family val="1"/>
        <charset val="128"/>
      </rPr>
      <t>EV</t>
    </r>
    <r>
      <rPr>
        <sz val="8"/>
        <rFont val="ＭＳ 明朝"/>
        <family val="1"/>
        <charset val="128"/>
      </rPr>
      <t>の計、
創エネ考慮せず</t>
    </r>
    <phoneticPr fontId="2"/>
  </si>
  <si>
    <r>
      <t>②E</t>
    </r>
    <r>
      <rPr>
        <vertAlign val="subscript"/>
        <sz val="8"/>
        <rFont val="ＭＳ 明朝"/>
        <family val="1"/>
        <charset val="128"/>
      </rPr>
      <t>AC</t>
    </r>
    <r>
      <rPr>
        <sz val="8"/>
        <rFont val="ＭＳ 明朝"/>
        <family val="1"/>
        <charset val="128"/>
      </rPr>
      <t>,E</t>
    </r>
    <r>
      <rPr>
        <vertAlign val="subscript"/>
        <sz val="8"/>
        <rFont val="ＭＳ 明朝"/>
        <family val="1"/>
        <charset val="128"/>
      </rPr>
      <t>V</t>
    </r>
    <r>
      <rPr>
        <sz val="8"/>
        <rFont val="ＭＳ 明朝"/>
        <family val="1"/>
        <charset val="128"/>
      </rPr>
      <t>,E</t>
    </r>
    <r>
      <rPr>
        <vertAlign val="subscript"/>
        <sz val="8"/>
        <rFont val="ＭＳ 明朝"/>
        <family val="1"/>
        <charset val="128"/>
      </rPr>
      <t>L</t>
    </r>
    <r>
      <rPr>
        <sz val="8"/>
        <rFont val="ＭＳ 明朝"/>
        <family val="1"/>
        <charset val="128"/>
      </rPr>
      <t>,E</t>
    </r>
    <r>
      <rPr>
        <vertAlign val="subscript"/>
        <sz val="8"/>
        <rFont val="ＭＳ 明朝"/>
        <family val="1"/>
        <charset val="128"/>
      </rPr>
      <t>W</t>
    </r>
    <r>
      <rPr>
        <sz val="8"/>
        <rFont val="ＭＳ 明朝"/>
        <family val="1"/>
        <charset val="128"/>
      </rPr>
      <t>,E</t>
    </r>
    <r>
      <rPr>
        <vertAlign val="subscript"/>
        <sz val="8"/>
        <rFont val="ＭＳ 明朝"/>
        <family val="1"/>
        <charset val="128"/>
      </rPr>
      <t>EV</t>
    </r>
    <r>
      <rPr>
        <sz val="8"/>
        <rFont val="ＭＳ 明朝"/>
        <family val="1"/>
        <charset val="128"/>
      </rPr>
      <t>の計、
コージェネ考慮</t>
    </r>
    <phoneticPr fontId="2"/>
  </si>
  <si>
    <r>
      <t>①設計一次エネルギー消費量（E</t>
    </r>
    <r>
      <rPr>
        <vertAlign val="subscript"/>
        <sz val="8"/>
        <rFont val="ＭＳ 明朝"/>
        <family val="1"/>
        <charset val="128"/>
      </rPr>
      <t>AC</t>
    </r>
    <r>
      <rPr>
        <sz val="8"/>
        <rFont val="ＭＳ 明朝"/>
        <family val="1"/>
        <charset val="128"/>
      </rPr>
      <t>,E</t>
    </r>
    <r>
      <rPr>
        <vertAlign val="subscript"/>
        <sz val="8"/>
        <rFont val="ＭＳ 明朝"/>
        <family val="1"/>
        <charset val="128"/>
      </rPr>
      <t>V</t>
    </r>
    <r>
      <rPr>
        <sz val="8"/>
        <rFont val="ＭＳ 明朝"/>
        <family val="1"/>
        <charset val="128"/>
      </rPr>
      <t>,E</t>
    </r>
    <r>
      <rPr>
        <vertAlign val="subscript"/>
        <sz val="8"/>
        <rFont val="ＭＳ 明朝"/>
        <family val="1"/>
        <charset val="128"/>
      </rPr>
      <t>L</t>
    </r>
    <r>
      <rPr>
        <sz val="8"/>
        <rFont val="ＭＳ 明朝"/>
        <family val="1"/>
        <charset val="128"/>
      </rPr>
      <t>,E</t>
    </r>
    <r>
      <rPr>
        <vertAlign val="subscript"/>
        <sz val="8"/>
        <rFont val="ＭＳ 明朝"/>
        <family val="1"/>
        <charset val="128"/>
      </rPr>
      <t>W</t>
    </r>
    <r>
      <rPr>
        <sz val="8"/>
        <rFont val="ＭＳ 明朝"/>
        <family val="1"/>
        <charset val="128"/>
      </rPr>
      <t>,E</t>
    </r>
    <r>
      <rPr>
        <vertAlign val="subscript"/>
        <sz val="8"/>
        <rFont val="ＭＳ 明朝"/>
        <family val="1"/>
        <charset val="128"/>
      </rPr>
      <t>EV</t>
    </r>
    <r>
      <rPr>
        <sz val="8"/>
        <rFont val="ＭＳ 明朝"/>
        <family val="1"/>
        <charset val="128"/>
      </rPr>
      <t>の計、創エネ考慮せず）bまたはcの①</t>
    </r>
    <rPh sb="1" eb="5">
      <t>セッケイイチジ</t>
    </rPh>
    <rPh sb="10" eb="13">
      <t>ショウヒリョウ</t>
    </rPh>
    <phoneticPr fontId="2"/>
  </si>
  <si>
    <r>
      <t>②設計一次エネルギー消費量（E</t>
    </r>
    <r>
      <rPr>
        <vertAlign val="subscript"/>
        <sz val="8"/>
        <rFont val="ＭＳ 明朝"/>
        <family val="1"/>
        <charset val="128"/>
      </rPr>
      <t>AC</t>
    </r>
    <r>
      <rPr>
        <sz val="8"/>
        <rFont val="ＭＳ 明朝"/>
        <family val="1"/>
        <charset val="128"/>
      </rPr>
      <t>,E</t>
    </r>
    <r>
      <rPr>
        <vertAlign val="subscript"/>
        <sz val="8"/>
        <rFont val="ＭＳ 明朝"/>
        <family val="1"/>
        <charset val="128"/>
      </rPr>
      <t>V</t>
    </r>
    <r>
      <rPr>
        <sz val="8"/>
        <rFont val="ＭＳ 明朝"/>
        <family val="1"/>
        <charset val="128"/>
      </rPr>
      <t>,E</t>
    </r>
    <r>
      <rPr>
        <vertAlign val="subscript"/>
        <sz val="8"/>
        <rFont val="ＭＳ 明朝"/>
        <family val="1"/>
        <charset val="128"/>
      </rPr>
      <t>L</t>
    </r>
    <r>
      <rPr>
        <sz val="8"/>
        <rFont val="ＭＳ 明朝"/>
        <family val="1"/>
        <charset val="128"/>
      </rPr>
      <t>,E</t>
    </r>
    <r>
      <rPr>
        <vertAlign val="subscript"/>
        <sz val="8"/>
        <rFont val="ＭＳ 明朝"/>
        <family val="1"/>
        <charset val="128"/>
      </rPr>
      <t>W</t>
    </r>
    <r>
      <rPr>
        <sz val="8"/>
        <rFont val="ＭＳ 明朝"/>
        <family val="1"/>
        <charset val="128"/>
      </rPr>
      <t>,E</t>
    </r>
    <r>
      <rPr>
        <vertAlign val="subscript"/>
        <sz val="8"/>
        <rFont val="ＭＳ 明朝"/>
        <family val="1"/>
        <charset val="128"/>
      </rPr>
      <t>EV</t>
    </r>
    <r>
      <rPr>
        <sz val="8"/>
        <rFont val="ＭＳ 明朝"/>
        <family val="1"/>
        <charset val="128"/>
      </rPr>
      <t>の計、コージェネ考慮）bまたはcの②</t>
    </r>
    <phoneticPr fontId="2"/>
  </si>
  <si>
    <r>
      <t>③設計一次エネルギー消費量（E</t>
    </r>
    <r>
      <rPr>
        <vertAlign val="subscript"/>
        <sz val="8"/>
        <rFont val="ＭＳ 明朝"/>
        <family val="1"/>
        <charset val="128"/>
      </rPr>
      <t>AC</t>
    </r>
    <r>
      <rPr>
        <sz val="8"/>
        <rFont val="ＭＳ 明朝"/>
        <family val="1"/>
        <charset val="128"/>
      </rPr>
      <t>,E</t>
    </r>
    <r>
      <rPr>
        <vertAlign val="subscript"/>
        <sz val="8"/>
        <rFont val="ＭＳ 明朝"/>
        <family val="1"/>
        <charset val="128"/>
      </rPr>
      <t>V</t>
    </r>
    <r>
      <rPr>
        <sz val="8"/>
        <rFont val="ＭＳ 明朝"/>
        <family val="1"/>
        <charset val="128"/>
      </rPr>
      <t>,E</t>
    </r>
    <r>
      <rPr>
        <vertAlign val="subscript"/>
        <sz val="8"/>
        <rFont val="ＭＳ 明朝"/>
        <family val="1"/>
        <charset val="128"/>
      </rPr>
      <t>L</t>
    </r>
    <r>
      <rPr>
        <sz val="8"/>
        <rFont val="ＭＳ 明朝"/>
        <family val="1"/>
        <charset val="128"/>
      </rPr>
      <t>,E</t>
    </r>
    <r>
      <rPr>
        <vertAlign val="subscript"/>
        <sz val="8"/>
        <rFont val="ＭＳ 明朝"/>
        <family val="1"/>
        <charset val="128"/>
      </rPr>
      <t>W</t>
    </r>
    <r>
      <rPr>
        <sz val="8"/>
        <rFont val="ＭＳ 明朝"/>
        <family val="1"/>
        <charset val="128"/>
      </rPr>
      <t>,E</t>
    </r>
    <r>
      <rPr>
        <vertAlign val="subscript"/>
        <sz val="8"/>
        <rFont val="ＭＳ 明朝"/>
        <family val="1"/>
        <charset val="128"/>
      </rPr>
      <t>EV</t>
    </r>
    <r>
      <rPr>
        <sz val="8"/>
        <rFont val="ＭＳ 明朝"/>
        <family val="1"/>
        <charset val="128"/>
      </rPr>
      <t>の計、太陽光・コージェネ考慮）bまたはcの③</t>
    </r>
    <rPh sb="1" eb="5">
      <t>セッケイイチジ</t>
    </rPh>
    <rPh sb="10" eb="13">
      <t>ショウヒリョウ</t>
    </rPh>
    <rPh sb="33" eb="36">
      <t>タイヨウコウ</t>
    </rPh>
    <phoneticPr fontId="2"/>
  </si>
  <si>
    <r>
      <t>※その他（E</t>
    </r>
    <r>
      <rPr>
        <vertAlign val="subscript"/>
        <sz val="9"/>
        <rFont val="ＭＳ 明朝"/>
        <family val="1"/>
        <charset val="128"/>
      </rPr>
      <t>M</t>
    </r>
    <r>
      <rPr>
        <sz val="9"/>
        <rFont val="ＭＳ 明朝"/>
        <family val="1"/>
        <charset val="128"/>
      </rPr>
      <t>)は除く</t>
    </r>
    <rPh sb="3" eb="4">
      <t>タ</t>
    </rPh>
    <rPh sb="9" eb="10">
      <t>ノゾ</t>
    </rPh>
    <phoneticPr fontId="2"/>
  </si>
  <si>
    <r>
      <t>（２）外皮性能関係</t>
    </r>
    <r>
      <rPr>
        <sz val="10"/>
        <rFont val="Century"/>
        <family val="1"/>
      </rPr>
      <t> </t>
    </r>
  </si>
  <si>
    <t>PAL＊設計値</t>
    <phoneticPr fontId="2"/>
  </si>
  <si>
    <t>-</t>
    <phoneticPr fontId="63"/>
  </si>
  <si>
    <t>-</t>
  </si>
  <si>
    <t>-</t>
    <phoneticPr fontId="63"/>
  </si>
  <si>
    <t>合計</t>
    <phoneticPr fontId="63"/>
  </si>
  <si>
    <t>項目　</t>
    <phoneticPr fontId="63"/>
  </si>
  <si>
    <t>補助対象外経費</t>
  </si>
  <si>
    <t>補助対象経費</t>
    <phoneticPr fontId="63"/>
  </si>
  <si>
    <t>補助事業に要する経費</t>
  </si>
  <si>
    <t>小計</t>
    <phoneticPr fontId="63"/>
  </si>
  <si>
    <t>工事費　</t>
    <phoneticPr fontId="63"/>
  </si>
  <si>
    <t>ﾁｪｯｸ機能</t>
    <rPh sb="4" eb="6">
      <t>キノウ</t>
    </rPh>
    <phoneticPr fontId="63"/>
  </si>
  <si>
    <t>設備費　</t>
    <phoneticPr fontId="63"/>
  </si>
  <si>
    <t>型式</t>
    <phoneticPr fontId="63"/>
  </si>
  <si>
    <t>型式</t>
  </si>
  <si>
    <t>項目　</t>
  </si>
  <si>
    <t>小計</t>
  </si>
  <si>
    <t>工事費　</t>
  </si>
  <si>
    <t>設備費　</t>
  </si>
  <si>
    <t>　　　</t>
    <phoneticPr fontId="63"/>
  </si>
  <si>
    <t>不要な行は削除して構わない。（「小計」以上の空白の行）</t>
  </si>
  <si>
    <t>追加した行には、ご自身で計算式を入力してください。</t>
    <rPh sb="0" eb="2">
      <t>ツイカ</t>
    </rPh>
    <rPh sb="4" eb="5">
      <t>ギョウ</t>
    </rPh>
    <rPh sb="9" eb="11">
      <t>ジシン</t>
    </rPh>
    <rPh sb="12" eb="15">
      <t>ケイサンシキ</t>
    </rPh>
    <rPh sb="16" eb="18">
      <t>ニュウリョク</t>
    </rPh>
    <phoneticPr fontId="63"/>
  </si>
  <si>
    <t>行を追加する場合は、項目の先頭や最後ではなく、項目の中盤で行の追加をすること</t>
    <rPh sb="0" eb="1">
      <t>ギョウ</t>
    </rPh>
    <rPh sb="2" eb="4">
      <t>ツイカ</t>
    </rPh>
    <rPh sb="6" eb="8">
      <t>バアイ</t>
    </rPh>
    <rPh sb="10" eb="12">
      <t>コウモク</t>
    </rPh>
    <phoneticPr fontId="63"/>
  </si>
  <si>
    <t>Ⅱ．設備費　　Ⅲ．工事費</t>
    <phoneticPr fontId="63"/>
  </si>
  <si>
    <t>Ｃ列に、各詳細を記入</t>
    <rPh sb="1" eb="2">
      <t>レツ</t>
    </rPh>
    <rPh sb="4" eb="5">
      <t>カク</t>
    </rPh>
    <rPh sb="5" eb="7">
      <t>ショウサイ</t>
    </rPh>
    <rPh sb="8" eb="10">
      <t>キニュウ</t>
    </rPh>
    <phoneticPr fontId="63"/>
  </si>
  <si>
    <t>B列に、【概略予算書（全体）】で記入した番号・名称を記入</t>
    <rPh sb="1" eb="2">
      <t>レツ</t>
    </rPh>
    <rPh sb="16" eb="18">
      <t>キニュウ</t>
    </rPh>
    <rPh sb="20" eb="22">
      <t>バンゴウ</t>
    </rPh>
    <rPh sb="23" eb="25">
      <t>メイショウ</t>
    </rPh>
    <rPh sb="26" eb="28">
      <t>キニュウ</t>
    </rPh>
    <phoneticPr fontId="63"/>
  </si>
  <si>
    <t>Ⅱ．設備費　　Ⅲ．工事費1について</t>
    <phoneticPr fontId="2"/>
  </si>
  <si>
    <t>必ず経費区分は入力してください。</t>
    <rPh sb="0" eb="1">
      <t>カナラ</t>
    </rPh>
    <rPh sb="2" eb="4">
      <t>ケイヒ</t>
    </rPh>
    <rPh sb="4" eb="6">
      <t>クブン</t>
    </rPh>
    <rPh sb="7" eb="9">
      <t>ニュウリョク</t>
    </rPh>
    <phoneticPr fontId="2"/>
  </si>
  <si>
    <t>金額</t>
    <rPh sb="0" eb="2">
      <t>キンガク</t>
    </rPh>
    <phoneticPr fontId="63"/>
  </si>
  <si>
    <t>数量</t>
    <rPh sb="0" eb="2">
      <t>スウリョウ</t>
    </rPh>
    <phoneticPr fontId="63"/>
  </si>
  <si>
    <t>【全体の内訳】</t>
  </si>
  <si>
    <t>補助対象外経費</t>
    <rPh sb="0" eb="2">
      <t>ホジョ</t>
    </rPh>
    <rPh sb="2" eb="4">
      <t>タイショウ</t>
    </rPh>
    <rPh sb="4" eb="5">
      <t>ガイ</t>
    </rPh>
    <rPh sb="5" eb="7">
      <t>ケイヒ</t>
    </rPh>
    <phoneticPr fontId="63"/>
  </si>
  <si>
    <t>補助対象経費</t>
    <rPh sb="0" eb="2">
      <t>ホジョ</t>
    </rPh>
    <rPh sb="2" eb="4">
      <t>タイショウ</t>
    </rPh>
    <rPh sb="4" eb="6">
      <t>ケイヒ</t>
    </rPh>
    <phoneticPr fontId="63"/>
  </si>
  <si>
    <t>補助事業に要する経費</t>
    <rPh sb="0" eb="2">
      <t>ホジョ</t>
    </rPh>
    <rPh sb="2" eb="4">
      <t>ジギョウ</t>
    </rPh>
    <rPh sb="5" eb="6">
      <t>ヨウ</t>
    </rPh>
    <rPh sb="8" eb="10">
      <t>ケイヒ</t>
    </rPh>
    <phoneticPr fontId="63"/>
  </si>
  <si>
    <t>単価</t>
    <rPh sb="0" eb="2">
      <t>タンカ</t>
    </rPh>
    <phoneticPr fontId="63"/>
  </si>
  <si>
    <t>型式</t>
    <rPh sb="0" eb="2">
      <t>カタシキ</t>
    </rPh>
    <phoneticPr fontId="63"/>
  </si>
  <si>
    <t>名称</t>
    <rPh sb="0" eb="2">
      <t>メイショウ</t>
    </rPh>
    <phoneticPr fontId="63"/>
  </si>
  <si>
    <t>備考</t>
  </si>
  <si>
    <t>単位</t>
    <rPh sb="0" eb="2">
      <t>タンイ</t>
    </rPh>
    <phoneticPr fontId="63"/>
  </si>
  <si>
    <t xml:space="preserve"> </t>
    <phoneticPr fontId="63"/>
  </si>
  <si>
    <t>経費
区分</t>
    <rPh sb="0" eb="2">
      <t>ケイヒ</t>
    </rPh>
    <rPh sb="3" eb="5">
      <t>クブン</t>
    </rPh>
    <phoneticPr fontId="63"/>
  </si>
  <si>
    <t>【全体の内訳】</t>
    <rPh sb="1" eb="3">
      <t>ゼンタイ</t>
    </rPh>
    <rPh sb="4" eb="6">
      <t>ウチワケ</t>
    </rPh>
    <phoneticPr fontId="2"/>
  </si>
  <si>
    <t>-</t>
    <phoneticPr fontId="63"/>
  </si>
  <si>
    <t>合計</t>
    <rPh sb="0" eb="2">
      <t>ゴウケイ</t>
    </rPh>
    <phoneticPr fontId="63"/>
  </si>
  <si>
    <t>設備・工事費　</t>
    <phoneticPr fontId="63"/>
  </si>
  <si>
    <t>設備・工事費（Ⅱ＋Ⅲ）</t>
    <rPh sb="0" eb="2">
      <t>セツビ</t>
    </rPh>
    <rPh sb="3" eb="6">
      <t>コウジヒ</t>
    </rPh>
    <phoneticPr fontId="63"/>
  </si>
  <si>
    <t>総合計</t>
    <rPh sb="0" eb="3">
      <t>ソウゴウケイ</t>
    </rPh>
    <phoneticPr fontId="63"/>
  </si>
  <si>
    <t>工事費　</t>
    <rPh sb="0" eb="3">
      <t>コウジヒ</t>
    </rPh>
    <phoneticPr fontId="63"/>
  </si>
  <si>
    <t>Ⅲ．工事費</t>
    <rPh sb="2" eb="5">
      <t>コウジヒ</t>
    </rPh>
    <phoneticPr fontId="63"/>
  </si>
  <si>
    <t>設備費　</t>
    <rPh sb="0" eb="2">
      <t>セツビ</t>
    </rPh>
    <phoneticPr fontId="63"/>
  </si>
  <si>
    <t>-</t>
    <phoneticPr fontId="2"/>
  </si>
  <si>
    <t>追加した行には、ご自身で計算式を入力してください。</t>
  </si>
  <si>
    <t>③【全体の内訳】のデータが【概略予算書（全体）】の数値に反映される。</t>
    <rPh sb="25" eb="27">
      <t>スウチ</t>
    </rPh>
    <rPh sb="28" eb="30">
      <t>ハンエイ</t>
    </rPh>
    <phoneticPr fontId="63"/>
  </si>
  <si>
    <t>②【全体の内訳】の入力を行なう。</t>
    <rPh sb="9" eb="11">
      <t>ニュウリョク</t>
    </rPh>
    <rPh sb="12" eb="13">
      <t>オコ</t>
    </rPh>
    <phoneticPr fontId="63"/>
  </si>
  <si>
    <t>Ⅱ．設備費</t>
    <rPh sb="2" eb="4">
      <t>セツビ</t>
    </rPh>
    <rPh sb="4" eb="5">
      <t>ヒ</t>
    </rPh>
    <phoneticPr fontId="63"/>
  </si>
  <si>
    <t>例）Ⅲ．工事費　4.○○の導入に、該当する金額が無くても「4.○○の導入」の行は削除しない。</t>
    <rPh sb="0" eb="1">
      <t>レイ</t>
    </rPh>
    <rPh sb="17" eb="19">
      <t>ガイトウ</t>
    </rPh>
    <rPh sb="21" eb="23">
      <t>キンガク</t>
    </rPh>
    <rPh sb="24" eb="25">
      <t>ナ</t>
    </rPh>
    <rPh sb="38" eb="39">
      <t>ギョウ</t>
    </rPh>
    <rPh sb="40" eb="42">
      <t>サクジョ</t>
    </rPh>
    <phoneticPr fontId="63"/>
  </si>
  <si>
    <t>金額が無い場合も、行は削除せず、「0」を入力する。</t>
    <rPh sb="20" eb="22">
      <t>ニュウリョク</t>
    </rPh>
    <phoneticPr fontId="63"/>
  </si>
  <si>
    <t>「Ⅱ．設備費」「Ⅲ．工事費」「Ⅱ＋Ⅲ．設備費＋工事費」の名称は、番号・名称を統一して記入。</t>
  </si>
  <si>
    <t>①【概略予算書（全体）】の名称欄を記入する。</t>
    <rPh sb="13" eb="15">
      <t>メイショウ</t>
    </rPh>
    <rPh sb="15" eb="16">
      <t>ラン</t>
    </rPh>
    <rPh sb="17" eb="19">
      <t>キニュウ</t>
    </rPh>
    <phoneticPr fontId="63"/>
  </si>
  <si>
    <t>単位</t>
    <phoneticPr fontId="63"/>
  </si>
  <si>
    <t xml:space="preserve"> </t>
    <phoneticPr fontId="63"/>
  </si>
  <si>
    <t>自動計算式を設定していますが、反映されない場合もあるので、 必ずご自身で計算の確認をしていただくようお願いします。</t>
    <rPh sb="0" eb="2">
      <t>ジドウ</t>
    </rPh>
    <phoneticPr fontId="2"/>
  </si>
  <si>
    <t>チェック機能がついていますが、全ての間違いに対応できるわけではないので、値はご自身で確認してください。</t>
    <rPh sb="4" eb="6">
      <t>キノウ</t>
    </rPh>
    <rPh sb="15" eb="16">
      <t>スベ</t>
    </rPh>
    <rPh sb="18" eb="20">
      <t>マチガ</t>
    </rPh>
    <rPh sb="22" eb="24">
      <t>タイオウ</t>
    </rPh>
    <rPh sb="36" eb="37">
      <t>アタイ</t>
    </rPh>
    <phoneticPr fontId="2"/>
  </si>
  <si>
    <t>入力はこの色の塗りつぶしのあるセルにお願いします。</t>
    <phoneticPr fontId="2"/>
  </si>
  <si>
    <t xml:space="preserve"> </t>
    <phoneticPr fontId="63"/>
  </si>
  <si>
    <t>大分類</t>
    <rPh sb="0" eb="3">
      <t>ダイブンルイ</t>
    </rPh>
    <phoneticPr fontId="2"/>
  </si>
  <si>
    <t>小分類</t>
    <rPh sb="0" eb="3">
      <t>ショウブンルイ</t>
    </rPh>
    <phoneticPr fontId="2"/>
  </si>
  <si>
    <t>事務費を申請される方は行を追加してご記入ください。</t>
    <rPh sb="0" eb="3">
      <t>ジムヒ</t>
    </rPh>
    <rPh sb="4" eb="6">
      <t>シンセイ</t>
    </rPh>
    <rPh sb="9" eb="10">
      <t>カタ</t>
    </rPh>
    <rPh sb="11" eb="12">
      <t>ギョウ</t>
    </rPh>
    <rPh sb="13" eb="15">
      <t>ツイカ</t>
    </rPh>
    <rPh sb="18" eb="20">
      <t>キニュウ</t>
    </rPh>
    <phoneticPr fontId="2"/>
  </si>
  <si>
    <t>事務費</t>
    <rPh sb="0" eb="3">
      <t>ジムヒ</t>
    </rPh>
    <phoneticPr fontId="2"/>
  </si>
  <si>
    <t>事務所等</t>
    <rPh sb="3" eb="4">
      <t>トウ</t>
    </rPh>
    <phoneticPr fontId="2"/>
  </si>
  <si>
    <t>ホテル等</t>
  </si>
  <si>
    <t>病院等</t>
  </si>
  <si>
    <t>学校等</t>
  </si>
  <si>
    <t>飲食店等</t>
  </si>
  <si>
    <t>事務所</t>
    <phoneticPr fontId="2"/>
  </si>
  <si>
    <t>官公署</t>
    <phoneticPr fontId="2"/>
  </si>
  <si>
    <t>ホテル</t>
    <phoneticPr fontId="2"/>
  </si>
  <si>
    <t>旅館</t>
    <phoneticPr fontId="2"/>
  </si>
  <si>
    <t>病院</t>
    <phoneticPr fontId="2"/>
  </si>
  <si>
    <t>老人ホーム</t>
    <phoneticPr fontId="2"/>
  </si>
  <si>
    <t>百貨店</t>
    <phoneticPr fontId="2"/>
  </si>
  <si>
    <t>マーケット</t>
    <phoneticPr fontId="2"/>
  </si>
  <si>
    <t>小学校</t>
    <phoneticPr fontId="2"/>
  </si>
  <si>
    <t>各種学校</t>
  </si>
  <si>
    <t>博物館</t>
  </si>
  <si>
    <t>小分類</t>
    <rPh sb="0" eb="3">
      <t>ショウブンルイ</t>
    </rPh>
    <phoneticPr fontId="2"/>
  </si>
  <si>
    <t>飲食店</t>
  </si>
  <si>
    <t>図書館</t>
  </si>
  <si>
    <t>中学校</t>
  </si>
  <si>
    <t>食堂</t>
  </si>
  <si>
    <t>高等学校</t>
  </si>
  <si>
    <t>喫茶店</t>
  </si>
  <si>
    <t>大学</t>
  </si>
  <si>
    <t>高等専門学校</t>
  </si>
  <si>
    <t>専修学校</t>
  </si>
  <si>
    <t>建物用途</t>
    <phoneticPr fontId="2"/>
  </si>
  <si>
    <t>〒</t>
    <phoneticPr fontId="14"/>
  </si>
  <si>
    <t>建築確認申請の用途</t>
    <rPh sb="0" eb="2">
      <t>ケンチク</t>
    </rPh>
    <rPh sb="2" eb="4">
      <t>カクニン</t>
    </rPh>
    <rPh sb="4" eb="6">
      <t>シンセイ</t>
    </rPh>
    <rPh sb="7" eb="9">
      <t>ヨウト</t>
    </rPh>
    <phoneticPr fontId="14"/>
  </si>
  <si>
    <t>※交付決定通知書等はこちらに送付いたします。</t>
    <rPh sb="1" eb="3">
      <t>コウフ</t>
    </rPh>
    <rPh sb="3" eb="5">
      <t>ケッテイ</t>
    </rPh>
    <rPh sb="5" eb="8">
      <t>ツウチショ</t>
    </rPh>
    <rPh sb="8" eb="9">
      <t>トウ</t>
    </rPh>
    <rPh sb="14" eb="16">
      <t>ソウフ</t>
    </rPh>
    <phoneticPr fontId="2"/>
  </si>
  <si>
    <t>A3カラー</t>
    <phoneticPr fontId="2"/>
  </si>
  <si>
    <t>１．入力は原則この色の塗りつぶしのあるセルのみにお願いします。</t>
    <rPh sb="2" eb="4">
      <t>ニュウリョク</t>
    </rPh>
    <rPh sb="5" eb="7">
      <t>ゲンソク</t>
    </rPh>
    <rPh sb="9" eb="10">
      <t>イロ</t>
    </rPh>
    <rPh sb="11" eb="12">
      <t>ヌ</t>
    </rPh>
    <rPh sb="25" eb="26">
      <t>ネガ</t>
    </rPh>
    <phoneticPr fontId="2"/>
  </si>
  <si>
    <t>※税抜き</t>
    <rPh sb="1" eb="3">
      <t>ゼイヌキ</t>
    </rPh>
    <phoneticPr fontId="2"/>
  </si>
  <si>
    <t>※補助対象は赤でマーキングし、システム制御技術についても記入すること。</t>
    <phoneticPr fontId="2"/>
  </si>
  <si>
    <t>※事業の状況に応じて実施内容を充実させること。</t>
    <phoneticPr fontId="2"/>
  </si>
  <si>
    <t>※熱源（冷凍機、ヒートポンプ、冷却塔等）、ポンプ、空調、照明、給湯、昇降機、創エネ、その他（コンセント等）の計量区分ごとにエネルギー計量ができること。</t>
    <rPh sb="25" eb="27">
      <t>クウチョウ</t>
    </rPh>
    <rPh sb="31" eb="33">
      <t>キュウトウ</t>
    </rPh>
    <rPh sb="34" eb="37">
      <t>ショウコウキ</t>
    </rPh>
    <rPh sb="38" eb="39">
      <t>キズ</t>
    </rPh>
    <rPh sb="44" eb="45">
      <t>ホカ</t>
    </rPh>
    <phoneticPr fontId="2"/>
  </si>
  <si>
    <t>※WEBプログラムのPAL＊、一次エネルギー消費量計算書、エクセル入力シート、根拠となるデータ等、必要な資料を別紙またはエクセルファイルの形で添付して下さい。</t>
    <rPh sb="33" eb="35">
      <t>ニュウリョク</t>
    </rPh>
    <rPh sb="52" eb="54">
      <t>シリョウ</t>
    </rPh>
    <rPh sb="55" eb="57">
      <t>ベッシ</t>
    </rPh>
    <rPh sb="69" eb="70">
      <t>カタチ</t>
    </rPh>
    <rPh sb="71" eb="73">
      <t>テンプ</t>
    </rPh>
    <rPh sb="75" eb="76">
      <t>クダ</t>
    </rPh>
    <phoneticPr fontId="2"/>
  </si>
  <si>
    <t>竣工年月日（半角数字）</t>
    <rPh sb="6" eb="10">
      <t>ハンカクスウジ</t>
    </rPh>
    <phoneticPr fontId="2"/>
  </si>
  <si>
    <t>別表　建物用途具体例</t>
    <rPh sb="0" eb="2">
      <t>ベッピョウ</t>
    </rPh>
    <rPh sb="3" eb="5">
      <t>タテモノ</t>
    </rPh>
    <rPh sb="5" eb="7">
      <t>ヨウト</t>
    </rPh>
    <rPh sb="7" eb="9">
      <t>グタイ</t>
    </rPh>
    <rPh sb="9" eb="10">
      <t>レイ</t>
    </rPh>
    <phoneticPr fontId="2"/>
  </si>
  <si>
    <t>㎡</t>
  </si>
  <si>
    <t xml:space="preserve">省エネ法の特定事業者の区分
 １．第1種　２．第2種　
 ３．指定なし
</t>
    <phoneticPr fontId="2"/>
  </si>
  <si>
    <t>建物（外皮等）性能の向上</t>
    <rPh sb="5" eb="6">
      <t>トウ</t>
    </rPh>
    <phoneticPr fontId="2"/>
  </si>
  <si>
    <t>能力等</t>
    <rPh sb="2" eb="3">
      <t>トウ</t>
    </rPh>
    <phoneticPr fontId="2"/>
  </si>
  <si>
    <t>汎用性・
先進性・
省エネ性・他</t>
    <rPh sb="15" eb="16">
      <t>タ</t>
    </rPh>
    <phoneticPr fontId="2"/>
  </si>
  <si>
    <t>補助　対象　有無</t>
    <rPh sb="3" eb="5">
      <t>タイショウ</t>
    </rPh>
    <rPh sb="6" eb="8">
      <t>ウム</t>
    </rPh>
    <phoneticPr fontId="2"/>
  </si>
  <si>
    <t>建物（外皮等）性能</t>
    <rPh sb="5" eb="6">
      <t>トウ</t>
    </rPh>
    <phoneticPr fontId="2"/>
  </si>
  <si>
    <t>（パッシブ技術）</t>
    <rPh sb="5" eb="7">
      <t>ギジュツ</t>
    </rPh>
    <phoneticPr fontId="2"/>
  </si>
  <si>
    <t>（アクティブ技術）</t>
    <rPh sb="6" eb="8">
      <t>ギジュツ</t>
    </rPh>
    <phoneticPr fontId="2"/>
  </si>
  <si>
    <t>［項目例］</t>
    <rPh sb="1" eb="3">
      <t>コウモク</t>
    </rPh>
    <rPh sb="3" eb="4">
      <t>レイ</t>
    </rPh>
    <phoneticPr fontId="2"/>
  </si>
  <si>
    <t>（再生可能・未利用エネルギー等）</t>
    <rPh sb="1" eb="3">
      <t>サイセイ</t>
    </rPh>
    <rPh sb="3" eb="5">
      <t>カノウ</t>
    </rPh>
    <rPh sb="6" eb="9">
      <t>ミリヨウ</t>
    </rPh>
    <rPh sb="14" eb="15">
      <t>トウ</t>
    </rPh>
    <phoneticPr fontId="2"/>
  </si>
  <si>
    <t>1.建物の形状等を考慮</t>
    <rPh sb="2" eb="4">
      <t>タテモノ</t>
    </rPh>
    <rPh sb="5" eb="7">
      <t>ケイジョウ</t>
    </rPh>
    <rPh sb="7" eb="8">
      <t>トウ</t>
    </rPh>
    <rPh sb="9" eb="11">
      <t>コウリョ</t>
    </rPh>
    <phoneticPr fontId="2"/>
  </si>
  <si>
    <t>2.高断熱化</t>
    <rPh sb="2" eb="5">
      <t>コウダンネツ</t>
    </rPh>
    <rPh sb="5" eb="6">
      <t>カ</t>
    </rPh>
    <phoneticPr fontId="2"/>
  </si>
  <si>
    <t>3.高性能窓</t>
    <rPh sb="2" eb="5">
      <t>コウセイノウ</t>
    </rPh>
    <rPh sb="5" eb="6">
      <t>マド</t>
    </rPh>
    <phoneticPr fontId="2"/>
  </si>
  <si>
    <t>4.高性能窓サッシ</t>
    <rPh sb="2" eb="5">
      <t>コウセイノウ</t>
    </rPh>
    <rPh sb="5" eb="6">
      <t>マド</t>
    </rPh>
    <phoneticPr fontId="2"/>
  </si>
  <si>
    <t>5.日射遮蔽</t>
    <rPh sb="2" eb="4">
      <t>ニッシャ</t>
    </rPh>
    <rPh sb="4" eb="6">
      <t>シャヘイ</t>
    </rPh>
    <phoneticPr fontId="2"/>
  </si>
  <si>
    <t>6.パッシブ利用通風</t>
    <rPh sb="6" eb="8">
      <t>リヨウ</t>
    </rPh>
    <rPh sb="8" eb="10">
      <t>ツウフウ</t>
    </rPh>
    <phoneticPr fontId="2"/>
  </si>
  <si>
    <t>7.パッシブ利用採光</t>
    <rPh sb="6" eb="8">
      <t>リヨウ</t>
    </rPh>
    <rPh sb="8" eb="10">
      <t>サイコウ</t>
    </rPh>
    <phoneticPr fontId="2"/>
  </si>
  <si>
    <t>［方式等例］</t>
    <rPh sb="1" eb="3">
      <t>ホウシキ</t>
    </rPh>
    <rPh sb="3" eb="4">
      <t>ナド</t>
    </rPh>
    <rPh sb="4" eb="5">
      <t>レイ</t>
    </rPh>
    <phoneticPr fontId="2"/>
  </si>
  <si>
    <t>‐地下化,半地下化/建物方位/建物アスペクト比/屋上緑化/木材利用/…</t>
    <rPh sb="1" eb="4">
      <t>チカカ</t>
    </rPh>
    <rPh sb="5" eb="6">
      <t>ハン</t>
    </rPh>
    <rPh sb="6" eb="9">
      <t>チカカ</t>
    </rPh>
    <rPh sb="10" eb="12">
      <t>タテモノ</t>
    </rPh>
    <rPh sb="12" eb="14">
      <t>ホウイ</t>
    </rPh>
    <rPh sb="15" eb="17">
      <t>タテモノ</t>
    </rPh>
    <rPh sb="22" eb="23">
      <t>ヒ</t>
    </rPh>
    <rPh sb="24" eb="26">
      <t>オクジョウ</t>
    </rPh>
    <rPh sb="26" eb="28">
      <t>リョクカ</t>
    </rPh>
    <rPh sb="29" eb="31">
      <t>モクザイ</t>
    </rPh>
    <rPh sb="31" eb="33">
      <t>リヨウ</t>
    </rPh>
    <phoneticPr fontId="2"/>
  </si>
  <si>
    <t>‐断熱材名称・部位/…</t>
    <rPh sb="1" eb="4">
      <t>ダンネツザイ</t>
    </rPh>
    <rPh sb="4" eb="6">
      <t>メイショウ</t>
    </rPh>
    <rPh sb="7" eb="9">
      <t>ブイ</t>
    </rPh>
    <phoneticPr fontId="2"/>
  </si>
  <si>
    <t>‐木製/樹脂製/樹脂＋金属複合製/…</t>
    <rPh sb="1" eb="3">
      <t>モクセイ</t>
    </rPh>
    <rPh sb="4" eb="6">
      <t>ジュシ</t>
    </rPh>
    <rPh sb="6" eb="7">
      <t>セイ</t>
    </rPh>
    <rPh sb="8" eb="10">
      <t>ジュシ</t>
    </rPh>
    <rPh sb="11" eb="13">
      <t>キンゾク</t>
    </rPh>
    <rPh sb="13" eb="15">
      <t>フクゴウ</t>
    </rPh>
    <rPh sb="15" eb="16">
      <t>セイ</t>
    </rPh>
    <phoneticPr fontId="2"/>
  </si>
  <si>
    <t>‐Low-E複層ガラス(空気層)/Low-E複層ガラス(空気層)/ダブルスキン/…</t>
    <rPh sb="6" eb="8">
      <t>フクソウ</t>
    </rPh>
    <rPh sb="12" eb="14">
      <t>クウキ</t>
    </rPh>
    <rPh sb="14" eb="15">
      <t>ソウ</t>
    </rPh>
    <phoneticPr fontId="2"/>
  </si>
  <si>
    <t>‐ﾌﾞﾗｲﾝﾄﾞ/庇/ルーバー/壁面緑化/…</t>
    <rPh sb="9" eb="10">
      <t>ヒサシ</t>
    </rPh>
    <rPh sb="16" eb="20">
      <t>ヘキメンリョクカ</t>
    </rPh>
    <phoneticPr fontId="2"/>
  </si>
  <si>
    <t>‐風圧利用方式/温度差利用方式/クールチューブ/ハイブリッド方式(機械換気併用)/…</t>
    <rPh sb="1" eb="3">
      <t>フウアツ</t>
    </rPh>
    <rPh sb="3" eb="5">
      <t>リヨウ</t>
    </rPh>
    <rPh sb="5" eb="7">
      <t>ホウシキ</t>
    </rPh>
    <rPh sb="8" eb="11">
      <t>オンドサ</t>
    </rPh>
    <rPh sb="11" eb="13">
      <t>リヨウ</t>
    </rPh>
    <rPh sb="13" eb="15">
      <t>ホウシキ</t>
    </rPh>
    <rPh sb="30" eb="32">
      <t>ホウシキ</t>
    </rPh>
    <rPh sb="33" eb="35">
      <t>キカイ</t>
    </rPh>
    <rPh sb="35" eb="37">
      <t>カンキ</t>
    </rPh>
    <rPh sb="37" eb="39">
      <t>ヘイヨウ</t>
    </rPh>
    <phoneticPr fontId="2"/>
  </si>
  <si>
    <t>‐ライトシェルフ/反射ミラー方式/採光窓フィルム/光ダクト方式/光ファイバー方式/…</t>
    <rPh sb="9" eb="11">
      <t>ハンシャ</t>
    </rPh>
    <rPh sb="14" eb="16">
      <t>ホウシキ</t>
    </rPh>
    <rPh sb="17" eb="19">
      <t>サイコウ</t>
    </rPh>
    <rPh sb="19" eb="20">
      <t>マド</t>
    </rPh>
    <rPh sb="25" eb="26">
      <t>ヒカリ</t>
    </rPh>
    <rPh sb="29" eb="31">
      <t>ホウシキ</t>
    </rPh>
    <rPh sb="32" eb="33">
      <t>ヒカリ</t>
    </rPh>
    <rPh sb="38" eb="40">
      <t>ホウシキ</t>
    </rPh>
    <phoneticPr fontId="2"/>
  </si>
  <si>
    <t>外皮面積割合(％)</t>
    <rPh sb="0" eb="2">
      <t>ガイヒ</t>
    </rPh>
    <rPh sb="2" eb="4">
      <t>メンセキ</t>
    </rPh>
    <rPh sb="4" eb="6">
      <t>ワリアイ</t>
    </rPh>
    <phoneticPr fontId="14"/>
  </si>
  <si>
    <t>CLT等の使用割合</t>
    <rPh sb="3" eb="4">
      <t>トウ</t>
    </rPh>
    <rPh sb="5" eb="7">
      <t>シヨウ</t>
    </rPh>
    <rPh sb="7" eb="9">
      <t>ワリアイ</t>
    </rPh>
    <phoneticPr fontId="14"/>
  </si>
  <si>
    <t>（1）管理点数：</t>
    <rPh sb="5" eb="7">
      <t>テンスウ</t>
    </rPh>
    <phoneticPr fontId="2"/>
  </si>
  <si>
    <t>環境計測：</t>
    <rPh sb="0" eb="4">
      <t>カンキョウケイソク</t>
    </rPh>
    <phoneticPr fontId="2"/>
  </si>
  <si>
    <t>点</t>
    <rPh sb="0" eb="1">
      <t>テン</t>
    </rPh>
    <phoneticPr fontId="2"/>
  </si>
  <si>
    <t>（ｴﾈﾙｷﾞｰ計量：</t>
    <rPh sb="7" eb="9">
      <t>ケイリョウ</t>
    </rPh>
    <phoneticPr fontId="2"/>
  </si>
  <si>
    <t>点　）</t>
    <rPh sb="0" eb="1">
      <t>テン</t>
    </rPh>
    <phoneticPr fontId="2"/>
  </si>
  <si>
    <t>■内設備費＝総工費のうち、補助対象設備費用の総額（設備費・工事費（補助対象設備導入に不可欠な工事に要する費用）、断熱材等も含む）</t>
    <rPh sb="1" eb="2">
      <t>ウチ</t>
    </rPh>
    <rPh sb="2" eb="5">
      <t>セツビヒ</t>
    </rPh>
    <rPh sb="6" eb="7">
      <t>ソウ</t>
    </rPh>
    <rPh sb="25" eb="27">
      <t>セツビ</t>
    </rPh>
    <rPh sb="27" eb="28">
      <t>ヒ</t>
    </rPh>
    <rPh sb="29" eb="32">
      <t>コウジヒ</t>
    </rPh>
    <rPh sb="33" eb="35">
      <t>ホジョ</t>
    </rPh>
    <rPh sb="35" eb="37">
      <t>タイショウ</t>
    </rPh>
    <rPh sb="37" eb="39">
      <t>セツビ</t>
    </rPh>
    <rPh sb="39" eb="41">
      <t>ドウニュウ</t>
    </rPh>
    <rPh sb="42" eb="45">
      <t>フカケツ</t>
    </rPh>
    <rPh sb="46" eb="48">
      <t>コウジ</t>
    </rPh>
    <rPh sb="49" eb="50">
      <t>ヨウ</t>
    </rPh>
    <rPh sb="52" eb="54">
      <t>ヒヨウ</t>
    </rPh>
    <phoneticPr fontId="10"/>
  </si>
  <si>
    <t>※凡例等を記入して分かりやすく。</t>
    <rPh sb="3" eb="4">
      <t>ナド</t>
    </rPh>
    <rPh sb="9" eb="10">
      <t>ワ</t>
    </rPh>
    <phoneticPr fontId="2"/>
  </si>
  <si>
    <t>1.太陽光発電</t>
    <rPh sb="2" eb="5">
      <t>タイヨウコウ</t>
    </rPh>
    <rPh sb="5" eb="7">
      <t>ハツデン</t>
    </rPh>
    <phoneticPr fontId="2"/>
  </si>
  <si>
    <t>4.井水熱利用</t>
    <rPh sb="2" eb="4">
      <t>イスイ</t>
    </rPh>
    <rPh sb="4" eb="5">
      <t>ネツ</t>
    </rPh>
    <rPh sb="5" eb="7">
      <t>リヨウ</t>
    </rPh>
    <phoneticPr fontId="2"/>
  </si>
  <si>
    <t>‐全量自家消費/系統連系(全量売電)/…</t>
    <rPh sb="1" eb="3">
      <t>ゼンリョウ</t>
    </rPh>
    <rPh sb="3" eb="5">
      <t>ジカ</t>
    </rPh>
    <rPh sb="5" eb="7">
      <t>ショウヒ</t>
    </rPh>
    <rPh sb="8" eb="10">
      <t>ケイトウ</t>
    </rPh>
    <rPh sb="10" eb="12">
      <t>レンケイ</t>
    </rPh>
    <rPh sb="13" eb="15">
      <t>ゼンリョウ</t>
    </rPh>
    <rPh sb="15" eb="17">
      <t>バイデン</t>
    </rPh>
    <phoneticPr fontId="2"/>
  </si>
  <si>
    <t>‐空調利用/給湯利用/空調＋給湯利用/…</t>
    <rPh sb="1" eb="3">
      <t>クウチョウ</t>
    </rPh>
    <rPh sb="3" eb="5">
      <t>リヨウ</t>
    </rPh>
    <rPh sb="6" eb="8">
      <t>キュウトウ</t>
    </rPh>
    <rPh sb="8" eb="10">
      <t>リヨウ</t>
    </rPh>
    <rPh sb="11" eb="13">
      <t>クウチョウ</t>
    </rPh>
    <rPh sb="14" eb="16">
      <t>キュウトウ</t>
    </rPh>
    <rPh sb="16" eb="18">
      <t>リヨウ</t>
    </rPh>
    <phoneticPr fontId="2"/>
  </si>
  <si>
    <t>【空調】</t>
    <rPh sb="1" eb="3">
      <t>クウチョウ</t>
    </rPh>
    <phoneticPr fontId="2"/>
  </si>
  <si>
    <t>1.高性能空調機</t>
    <rPh sb="2" eb="5">
      <t>コウセイノウ</t>
    </rPh>
    <rPh sb="5" eb="8">
      <t>クウチョウキ</t>
    </rPh>
    <phoneticPr fontId="2"/>
  </si>
  <si>
    <t>2.高性能熱源機</t>
    <rPh sb="2" eb="5">
      <t>コウセイノウ</t>
    </rPh>
    <rPh sb="5" eb="7">
      <t>ネツゲン</t>
    </rPh>
    <rPh sb="7" eb="8">
      <t>キ</t>
    </rPh>
    <phoneticPr fontId="2"/>
  </si>
  <si>
    <t>3.高性能搬送機</t>
    <rPh sb="2" eb="5">
      <t>コウセイノウ</t>
    </rPh>
    <rPh sb="5" eb="8">
      <t>ハンソウキ</t>
    </rPh>
    <phoneticPr fontId="2"/>
  </si>
  <si>
    <t>5.流量可変システム</t>
    <rPh sb="2" eb="4">
      <t>リュウリョウ</t>
    </rPh>
    <rPh sb="4" eb="6">
      <t>カヘン</t>
    </rPh>
    <phoneticPr fontId="2"/>
  </si>
  <si>
    <t>6.特殊空調システム</t>
    <rPh sb="2" eb="4">
      <t>トクシュ</t>
    </rPh>
    <rPh sb="4" eb="6">
      <t>クウチョウ</t>
    </rPh>
    <phoneticPr fontId="2"/>
  </si>
  <si>
    <t>7.その他空調システム</t>
    <rPh sb="4" eb="5">
      <t>タ</t>
    </rPh>
    <rPh sb="5" eb="7">
      <t>クウチョウ</t>
    </rPh>
    <phoneticPr fontId="2"/>
  </si>
  <si>
    <t>4.外気利用･制御ｼｽﾃﾑ</t>
    <rPh sb="2" eb="4">
      <t>ガイキ</t>
    </rPh>
    <rPh sb="4" eb="6">
      <t>リヨウ</t>
    </rPh>
    <rPh sb="7" eb="9">
      <t>セイギョ</t>
    </rPh>
    <phoneticPr fontId="2"/>
  </si>
  <si>
    <t>‐ビルマル(EHP)/ビルマル(GHP)/パッケージユニット/…</t>
    <phoneticPr fontId="2"/>
  </si>
  <si>
    <t>‐チリングユニット/ターボ冷凍機/吸収式冷温水機/小型貫流ボイラ/…</t>
    <rPh sb="13" eb="16">
      <t>レイトウキ</t>
    </rPh>
    <rPh sb="17" eb="20">
      <t>キュウシュウシキ</t>
    </rPh>
    <rPh sb="20" eb="23">
      <t>レイオンスイ</t>
    </rPh>
    <rPh sb="23" eb="24">
      <t>キ</t>
    </rPh>
    <rPh sb="25" eb="27">
      <t>コガタ</t>
    </rPh>
    <rPh sb="27" eb="29">
      <t>カンリュウ</t>
    </rPh>
    <phoneticPr fontId="2"/>
  </si>
  <si>
    <t>‐高性能ファン/インバータファン/高性能ポンプ/インバータポンプ/…　　</t>
    <rPh sb="1" eb="4">
      <t>コウセイノウ</t>
    </rPh>
    <rPh sb="17" eb="20">
      <t>コウセイノウ</t>
    </rPh>
    <phoneticPr fontId="2"/>
  </si>
  <si>
    <t>‐全熱交換機システム/外気冷房システム/ナイトパージシステム/…</t>
    <rPh sb="1" eb="2">
      <t>ゼン</t>
    </rPh>
    <rPh sb="2" eb="3">
      <t>ネツ</t>
    </rPh>
    <rPh sb="3" eb="6">
      <t>コウカンキ</t>
    </rPh>
    <rPh sb="11" eb="13">
      <t>ガイキ</t>
    </rPh>
    <rPh sb="13" eb="15">
      <t>レイボウ</t>
    </rPh>
    <phoneticPr fontId="2"/>
  </si>
  <si>
    <t>‐VAV空調システム/VWV空調システム/運転台数制御システム/…</t>
    <rPh sb="4" eb="6">
      <t>クウチョウ</t>
    </rPh>
    <rPh sb="14" eb="16">
      <t>クウチョウ</t>
    </rPh>
    <rPh sb="21" eb="25">
      <t>ウンテンダイスウ</t>
    </rPh>
    <rPh sb="25" eb="27">
      <t>セイギョ</t>
    </rPh>
    <phoneticPr fontId="2"/>
  </si>
  <si>
    <t>‐気化式冷却器/氷蓄熱システム/…</t>
    <rPh sb="1" eb="3">
      <t>キカ</t>
    </rPh>
    <rPh sb="3" eb="4">
      <t>シキ</t>
    </rPh>
    <rPh sb="4" eb="6">
      <t>レイキャク</t>
    </rPh>
    <rPh sb="6" eb="7">
      <t>キ</t>
    </rPh>
    <rPh sb="8" eb="9">
      <t>コオリ</t>
    </rPh>
    <rPh sb="9" eb="11">
      <t>チクネツ</t>
    </rPh>
    <phoneticPr fontId="2"/>
  </si>
  <si>
    <t>‐熱回収ヒートポンプシステム/タスク＆アンビエント空調システム/…</t>
    <rPh sb="1" eb="2">
      <t>ネツ</t>
    </rPh>
    <rPh sb="2" eb="4">
      <t>カイシュウ</t>
    </rPh>
    <rPh sb="25" eb="27">
      <t>クウチョウ</t>
    </rPh>
    <phoneticPr fontId="2"/>
  </si>
  <si>
    <t>【換気】</t>
    <rPh sb="1" eb="3">
      <t>カンキ</t>
    </rPh>
    <phoneticPr fontId="2"/>
  </si>
  <si>
    <t>2.太陽熱利用</t>
    <rPh sb="2" eb="5">
      <t>タイヨウネツ</t>
    </rPh>
    <rPh sb="5" eb="7">
      <t>リヨウ</t>
    </rPh>
    <phoneticPr fontId="2"/>
  </si>
  <si>
    <t>1.高性能ファン</t>
    <rPh sb="2" eb="5">
      <t>コウセイノウ</t>
    </rPh>
    <phoneticPr fontId="2"/>
  </si>
  <si>
    <t>2.風量可変システム</t>
    <rPh sb="2" eb="4">
      <t>フウリョウ</t>
    </rPh>
    <rPh sb="4" eb="6">
      <t>カヘン</t>
    </rPh>
    <phoneticPr fontId="2"/>
  </si>
  <si>
    <t>【照明】</t>
    <rPh sb="1" eb="3">
      <t>ショウメイ</t>
    </rPh>
    <phoneticPr fontId="2"/>
  </si>
  <si>
    <t>1.LED照明器具</t>
    <rPh sb="5" eb="7">
      <t>ショウメイ</t>
    </rPh>
    <rPh sb="7" eb="9">
      <t>キグ</t>
    </rPh>
    <phoneticPr fontId="2"/>
  </si>
  <si>
    <t>2.高輝度誘導灯</t>
    <rPh sb="2" eb="5">
      <t>コウキド</t>
    </rPh>
    <rPh sb="5" eb="8">
      <t>ユウドウトウ</t>
    </rPh>
    <phoneticPr fontId="2"/>
  </si>
  <si>
    <t>‐制御なし/人感センサー/明るさ検知制御/タイムスケジュール制御/…</t>
    <rPh sb="1" eb="3">
      <t>セイギョ</t>
    </rPh>
    <rPh sb="6" eb="8">
      <t>ジンカン</t>
    </rPh>
    <rPh sb="13" eb="14">
      <t>アカ</t>
    </rPh>
    <rPh sb="16" eb="18">
      <t>ケンチ</t>
    </rPh>
    <rPh sb="18" eb="20">
      <t>セイギョ</t>
    </rPh>
    <rPh sb="30" eb="32">
      <t>セイギョ</t>
    </rPh>
    <phoneticPr fontId="2"/>
  </si>
  <si>
    <t>‐制御なし/人感センサー/明るさ検知制御/…</t>
    <rPh sb="1" eb="3">
      <t>セイギョ</t>
    </rPh>
    <rPh sb="6" eb="8">
      <t>ジンカン</t>
    </rPh>
    <rPh sb="13" eb="14">
      <t>アカ</t>
    </rPh>
    <rPh sb="16" eb="18">
      <t>ケンチ</t>
    </rPh>
    <rPh sb="18" eb="20">
      <t>セイギョ</t>
    </rPh>
    <phoneticPr fontId="2"/>
  </si>
  <si>
    <t>3.ﾀｽｸ&amp;ｱﾝﾋﾞｴﾝﾄ照明</t>
    <rPh sb="13" eb="15">
      <t>ショウメイ</t>
    </rPh>
    <phoneticPr fontId="2"/>
  </si>
  <si>
    <t>【給湯】</t>
    <rPh sb="1" eb="3">
      <t>キュウトウ</t>
    </rPh>
    <phoneticPr fontId="2"/>
  </si>
  <si>
    <t>1.高効率給湯熱源機</t>
    <rPh sb="2" eb="5">
      <t>コウコウリツ</t>
    </rPh>
    <rPh sb="5" eb="7">
      <t>キュウトウ</t>
    </rPh>
    <rPh sb="7" eb="10">
      <t>ネツゲンキ</t>
    </rPh>
    <phoneticPr fontId="2"/>
  </si>
  <si>
    <t>‐ヒートポンプ給湯/潜熱回収型給湯機/…</t>
    <rPh sb="7" eb="9">
      <t>キュウトウ</t>
    </rPh>
    <rPh sb="10" eb="15">
      <t>センネツカイシュウカタ</t>
    </rPh>
    <rPh sb="15" eb="17">
      <t>キュウトウ</t>
    </rPh>
    <rPh sb="17" eb="18">
      <t>キ</t>
    </rPh>
    <phoneticPr fontId="2"/>
  </si>
  <si>
    <t>2.補助熱源利用システム</t>
    <rPh sb="2" eb="4">
      <t>ホジョ</t>
    </rPh>
    <rPh sb="4" eb="6">
      <t>ネツゲン</t>
    </rPh>
    <rPh sb="6" eb="8">
      <t>リヨウ</t>
    </rPh>
    <phoneticPr fontId="2"/>
  </si>
  <si>
    <t>‐個別/中央/併用方式…</t>
    <rPh sb="1" eb="3">
      <t>コベツ</t>
    </rPh>
    <rPh sb="4" eb="6">
      <t>チュウオウ</t>
    </rPh>
    <rPh sb="7" eb="9">
      <t>ヘイヨウ</t>
    </rPh>
    <rPh sb="9" eb="11">
      <t>ホウシキ</t>
    </rPh>
    <phoneticPr fontId="2"/>
  </si>
  <si>
    <t>【昇降機】</t>
    <rPh sb="1" eb="4">
      <t>ショウコウキ</t>
    </rPh>
    <phoneticPr fontId="2"/>
  </si>
  <si>
    <t>1.ロープ式</t>
    <rPh sb="5" eb="6">
      <t>シキ</t>
    </rPh>
    <phoneticPr fontId="2"/>
  </si>
  <si>
    <t>2.油圧式</t>
    <rPh sb="2" eb="5">
      <t>ユアツシキ</t>
    </rPh>
    <phoneticPr fontId="2"/>
  </si>
  <si>
    <t>‐乗用/貨物用/人荷用/…</t>
    <rPh sb="1" eb="3">
      <t>ジョウヨウ</t>
    </rPh>
    <rPh sb="4" eb="6">
      <t>カモツ</t>
    </rPh>
    <rPh sb="6" eb="7">
      <t>ヨウ</t>
    </rPh>
    <rPh sb="8" eb="10">
      <t>ジンカ</t>
    </rPh>
    <rPh sb="10" eb="11">
      <t>ヨウ</t>
    </rPh>
    <phoneticPr fontId="2"/>
  </si>
  <si>
    <t>‐VVVF制御(電力回生あり)/…</t>
    <rPh sb="5" eb="7">
      <t>セイギョ</t>
    </rPh>
    <rPh sb="8" eb="10">
      <t>デンリョク</t>
    </rPh>
    <rPh sb="10" eb="12">
      <t>カイセイ</t>
    </rPh>
    <phoneticPr fontId="2"/>
  </si>
  <si>
    <t>【変圧器】</t>
    <rPh sb="1" eb="4">
      <t>ヘンアツキ</t>
    </rPh>
    <phoneticPr fontId="2"/>
  </si>
  <si>
    <t>1.第二次ﾄｯﾌﾟﾗﾝﾅｰ変圧器</t>
    <rPh sb="2" eb="3">
      <t>ダイ</t>
    </rPh>
    <rPh sb="3" eb="5">
      <t>ニジ</t>
    </rPh>
    <rPh sb="13" eb="16">
      <t>ヘンアツキ</t>
    </rPh>
    <phoneticPr fontId="2"/>
  </si>
  <si>
    <t>【蓄電池】</t>
    <rPh sb="1" eb="4">
      <t>チクデンチ</t>
    </rPh>
    <phoneticPr fontId="2"/>
  </si>
  <si>
    <t>‐太陽光発電用/地熱発電用/…</t>
    <rPh sb="1" eb="6">
      <t>タイヨウコウハツデン</t>
    </rPh>
    <rPh sb="6" eb="7">
      <t>ヨウ</t>
    </rPh>
    <rPh sb="8" eb="10">
      <t>チネツ</t>
    </rPh>
    <rPh sb="10" eb="13">
      <t>ハツデンヨウ</t>
    </rPh>
    <phoneticPr fontId="2"/>
  </si>
  <si>
    <t>1.ﾘﾁｳﾑｲｵﾝ畜電池</t>
    <rPh sb="9" eb="10">
      <t>チク</t>
    </rPh>
    <rPh sb="10" eb="12">
      <t>デンチ</t>
    </rPh>
    <phoneticPr fontId="2"/>
  </si>
  <si>
    <t>【ｺｰｼﾞｪﾈ】</t>
    <phoneticPr fontId="2"/>
  </si>
  <si>
    <t>1.ガスタービン</t>
    <phoneticPr fontId="2"/>
  </si>
  <si>
    <t>4.ガスタービン</t>
    <phoneticPr fontId="2"/>
  </si>
  <si>
    <t>2.ガスエンジン</t>
    <phoneticPr fontId="2"/>
  </si>
  <si>
    <t>3.ディーゼルエンジン</t>
    <phoneticPr fontId="2"/>
  </si>
  <si>
    <t>5.固体高分子型燃料電池</t>
    <rPh sb="2" eb="4">
      <t>コタイ</t>
    </rPh>
    <rPh sb="4" eb="7">
      <t>コウブンシ</t>
    </rPh>
    <rPh sb="7" eb="8">
      <t>カタ</t>
    </rPh>
    <rPh sb="8" eb="10">
      <t>ネンリョウ</t>
    </rPh>
    <rPh sb="10" eb="12">
      <t>デンチ</t>
    </rPh>
    <phoneticPr fontId="2"/>
  </si>
  <si>
    <t>5.固体酸化型燃料電池</t>
    <rPh sb="2" eb="4">
      <t>コタイ</t>
    </rPh>
    <rPh sb="4" eb="6">
      <t>サンカ</t>
    </rPh>
    <rPh sb="6" eb="7">
      <t>カタ</t>
    </rPh>
    <rPh sb="7" eb="9">
      <t>ネンリョウ</t>
    </rPh>
    <rPh sb="9" eb="11">
      <t>デンチ</t>
    </rPh>
    <phoneticPr fontId="2"/>
  </si>
  <si>
    <t>‐空調(排熱利用)/給湯(排熱利用)/…</t>
    <rPh sb="1" eb="3">
      <t>クウチョウ</t>
    </rPh>
    <rPh sb="4" eb="8">
      <t>ハイネツリヨウ</t>
    </rPh>
    <rPh sb="10" eb="12">
      <t>キュウトウ</t>
    </rPh>
    <rPh sb="13" eb="17">
      <t>ハイネツリヨウ</t>
    </rPh>
    <phoneticPr fontId="2"/>
  </si>
  <si>
    <t>※補助事業の完了後、事業報告書提出のため、計量区分ごとに実績値が集計できるように留意してください。</t>
    <rPh sb="1" eb="3">
      <t>ホジョ</t>
    </rPh>
    <rPh sb="3" eb="5">
      <t>ジギョウ</t>
    </rPh>
    <rPh sb="6" eb="8">
      <t>カンリョウ</t>
    </rPh>
    <rPh sb="8" eb="9">
      <t>ゴ</t>
    </rPh>
    <rPh sb="10" eb="12">
      <t>ジギョウ</t>
    </rPh>
    <rPh sb="12" eb="15">
      <t>ホウコクショ</t>
    </rPh>
    <rPh sb="15" eb="17">
      <t>テイシュツ</t>
    </rPh>
    <rPh sb="21" eb="23">
      <t>ケイリョウ</t>
    </rPh>
    <rPh sb="23" eb="25">
      <t>クブン</t>
    </rPh>
    <rPh sb="28" eb="31">
      <t>ジッセキチ</t>
    </rPh>
    <rPh sb="32" eb="34">
      <t>シュウケイ</t>
    </rPh>
    <rPh sb="40" eb="42">
      <t>リュウイ</t>
    </rPh>
    <phoneticPr fontId="2"/>
  </si>
  <si>
    <t>　　　　　　　（記入例）</t>
    <phoneticPr fontId="2"/>
  </si>
  <si>
    <t>補助事業に要する経費</t>
    <phoneticPr fontId="63"/>
  </si>
  <si>
    <t>補助対象外経費</t>
    <phoneticPr fontId="63"/>
  </si>
  <si>
    <t>金額</t>
  </si>
  <si>
    <t>式</t>
    <rPh sb="0" eb="1">
      <t>シキ</t>
    </rPh>
    <phoneticPr fontId="63"/>
  </si>
  <si>
    <t>1.高効率機器　空調機の導入</t>
    <rPh sb="2" eb="5">
      <t>コウコウリツ</t>
    </rPh>
    <rPh sb="5" eb="7">
      <t>キキ</t>
    </rPh>
    <rPh sb="8" eb="11">
      <t>クウチョウキ</t>
    </rPh>
    <rPh sb="12" eb="14">
      <t>ドウニュウ</t>
    </rPh>
    <phoneticPr fontId="73"/>
  </si>
  <si>
    <t>2.高効率機器　照明設備の導入</t>
    <rPh sb="2" eb="5">
      <t>コウコウリツ</t>
    </rPh>
    <rPh sb="5" eb="7">
      <t>キキ</t>
    </rPh>
    <rPh sb="8" eb="10">
      <t>ショウメイ</t>
    </rPh>
    <rPh sb="10" eb="12">
      <t>セツビ</t>
    </rPh>
    <rPh sb="13" eb="15">
      <t>ドウニュウ</t>
    </rPh>
    <phoneticPr fontId="73"/>
  </si>
  <si>
    <t>5.○○○○○の導入</t>
    <rPh sb="8" eb="10">
      <t>ドウニュウ</t>
    </rPh>
    <phoneticPr fontId="73"/>
  </si>
  <si>
    <t>6.○○○○○の導入</t>
    <rPh sb="8" eb="10">
      <t>ドウニュウ</t>
    </rPh>
    <phoneticPr fontId="73"/>
  </si>
  <si>
    <t>7.○○○○○の導入</t>
    <rPh sb="8" eb="10">
      <t>ドウニュウ</t>
    </rPh>
    <phoneticPr fontId="73"/>
  </si>
  <si>
    <t>8.○○○○○の導入</t>
    <rPh sb="8" eb="10">
      <t>ドウニュウ</t>
    </rPh>
    <phoneticPr fontId="73"/>
  </si>
  <si>
    <t>9.○○○○○の導入</t>
    <rPh sb="8" eb="10">
      <t>ドウニュウ</t>
    </rPh>
    <phoneticPr fontId="73"/>
  </si>
  <si>
    <t>10.○○○○○の導入</t>
    <rPh sb="9" eb="11">
      <t>ドウニュウ</t>
    </rPh>
    <phoneticPr fontId="73"/>
  </si>
  <si>
    <t>設備・工事費　</t>
    <phoneticPr fontId="63"/>
  </si>
  <si>
    <t>-</t>
    <phoneticPr fontId="63"/>
  </si>
  <si>
    <t xml:space="preserve"> </t>
    <phoneticPr fontId="63"/>
  </si>
  <si>
    <t>備考</t>
    <rPh sb="0" eb="2">
      <t>ビコウ</t>
    </rPh>
    <phoneticPr fontId="63"/>
  </si>
  <si>
    <t>金額</t>
    <phoneticPr fontId="63"/>
  </si>
  <si>
    <t>-</t>
    <phoneticPr fontId="63"/>
  </si>
  <si>
    <t>式</t>
    <rPh sb="0" eb="1">
      <t>シキ</t>
    </rPh>
    <phoneticPr fontId="74"/>
  </si>
  <si>
    <t>項目　</t>
    <phoneticPr fontId="63"/>
  </si>
  <si>
    <t>合計</t>
    <phoneticPr fontId="63"/>
  </si>
  <si>
    <t>-</t>
    <phoneticPr fontId="63"/>
  </si>
  <si>
    <t>-</t>
    <phoneticPr fontId="63"/>
  </si>
  <si>
    <t>Ⅱ．設備費　　Ⅲ．工事費</t>
    <phoneticPr fontId="63"/>
  </si>
  <si>
    <t>1.高効率機器　空調機の導入</t>
    <rPh sb="2" eb="5">
      <t>コウコウリツ</t>
    </rPh>
    <rPh sb="5" eb="7">
      <t>キキ</t>
    </rPh>
    <rPh sb="8" eb="11">
      <t>クウチョウキ</t>
    </rPh>
    <rPh sb="12" eb="14">
      <t>ドウニュウ</t>
    </rPh>
    <phoneticPr fontId="75"/>
  </si>
  <si>
    <t>型式</t>
    <phoneticPr fontId="63"/>
  </si>
  <si>
    <t>インバータ室外機</t>
    <rPh sb="5" eb="8">
      <t>シツガイキ</t>
    </rPh>
    <phoneticPr fontId="74"/>
  </si>
  <si>
    <t>BBB000XXX</t>
  </si>
  <si>
    <t>台</t>
    <rPh sb="0" eb="1">
      <t>ダイ</t>
    </rPh>
    <phoneticPr fontId="74"/>
  </si>
  <si>
    <t>天吊形室内機</t>
    <rPh sb="0" eb="2">
      <t>テンツ</t>
    </rPh>
    <rPh sb="2" eb="3">
      <t>カタ</t>
    </rPh>
    <rPh sb="3" eb="6">
      <t>シツナイキ</t>
    </rPh>
    <phoneticPr fontId="74"/>
  </si>
  <si>
    <t>BBB001XXX</t>
  </si>
  <si>
    <t>リモコン</t>
  </si>
  <si>
    <t>BBB002XXX</t>
  </si>
  <si>
    <t>BBB003XXX</t>
  </si>
  <si>
    <t>BBB004XXX</t>
  </si>
  <si>
    <t>BBB005XXX</t>
  </si>
  <si>
    <t>BBB006XXX</t>
  </si>
  <si>
    <t>BBB007XXX</t>
  </si>
  <si>
    <t>BBB008XXX</t>
  </si>
  <si>
    <t>ON/OFFリモコン</t>
  </si>
  <si>
    <t>BBB009XXX</t>
  </si>
  <si>
    <t>　　　</t>
    <phoneticPr fontId="63"/>
  </si>
  <si>
    <t>伝送線用給電ユニット</t>
    <rPh sb="0" eb="2">
      <t>デンソウ</t>
    </rPh>
    <rPh sb="2" eb="3">
      <t>セン</t>
    </rPh>
    <rPh sb="3" eb="4">
      <t>ヨウ</t>
    </rPh>
    <rPh sb="4" eb="6">
      <t>キュウデン</t>
    </rPh>
    <phoneticPr fontId="74"/>
  </si>
  <si>
    <t>BBB010XXX</t>
  </si>
  <si>
    <t>接続用アダプタ</t>
    <rPh sb="0" eb="3">
      <t>セツゾクヨウ</t>
    </rPh>
    <phoneticPr fontId="74"/>
  </si>
  <si>
    <t>BBB011XXX</t>
  </si>
  <si>
    <t>室外機</t>
    <rPh sb="0" eb="3">
      <t>シツガイキ</t>
    </rPh>
    <phoneticPr fontId="74"/>
  </si>
  <si>
    <t>CCC012XXX</t>
  </si>
  <si>
    <t>室内機</t>
  </si>
  <si>
    <t>CCC013XXX</t>
  </si>
  <si>
    <t>冷媒配管ペアタイプ</t>
    <rPh sb="0" eb="2">
      <t>レイバイ</t>
    </rPh>
    <rPh sb="2" eb="4">
      <t>ハイカン</t>
    </rPh>
    <phoneticPr fontId="74"/>
  </si>
  <si>
    <t>ｍ</t>
  </si>
  <si>
    <t>同上継手類</t>
    <rPh sb="0" eb="2">
      <t>ドウジョウ</t>
    </rPh>
    <rPh sb="2" eb="4">
      <t>ツギテ</t>
    </rPh>
    <rPh sb="4" eb="5">
      <t>ルイ</t>
    </rPh>
    <phoneticPr fontId="74"/>
  </si>
  <si>
    <t>ドレン配管（VP-20)</t>
    <rPh sb="3" eb="5">
      <t>ハイカン</t>
    </rPh>
    <phoneticPr fontId="74"/>
  </si>
  <si>
    <t>支持金物類</t>
    <rPh sb="0" eb="2">
      <t>シジ</t>
    </rPh>
    <rPh sb="2" eb="4">
      <t>カナモノ</t>
    </rPh>
    <rPh sb="4" eb="5">
      <t>ルイ</t>
    </rPh>
    <phoneticPr fontId="74"/>
  </si>
  <si>
    <t>個</t>
    <rPh sb="0" eb="1">
      <t>コ</t>
    </rPh>
    <phoneticPr fontId="74"/>
  </si>
  <si>
    <t>渡り配線他</t>
    <rPh sb="0" eb="1">
      <t>ワタ</t>
    </rPh>
    <rPh sb="2" eb="4">
      <t>ハイセン</t>
    </rPh>
    <rPh sb="4" eb="5">
      <t>タ</t>
    </rPh>
    <phoneticPr fontId="74"/>
  </si>
  <si>
    <t>雑材消耗費</t>
    <rPh sb="0" eb="2">
      <t>ザツザイ</t>
    </rPh>
    <rPh sb="2" eb="4">
      <t>ショウモウ</t>
    </rPh>
    <rPh sb="4" eb="5">
      <t>ヒ</t>
    </rPh>
    <phoneticPr fontId="74"/>
  </si>
  <si>
    <t>冷媒配管施工費</t>
    <rPh sb="0" eb="2">
      <t>レイバイ</t>
    </rPh>
    <rPh sb="2" eb="4">
      <t>ハイカン</t>
    </rPh>
    <rPh sb="4" eb="6">
      <t>セコウ</t>
    </rPh>
    <rPh sb="6" eb="7">
      <t>ヒ</t>
    </rPh>
    <phoneticPr fontId="74"/>
  </si>
  <si>
    <t>既存空調機及び既存撤去費</t>
    <rPh sb="0" eb="2">
      <t>キゾン</t>
    </rPh>
    <rPh sb="2" eb="4">
      <t>クウチョウ</t>
    </rPh>
    <rPh sb="4" eb="5">
      <t>キ</t>
    </rPh>
    <rPh sb="5" eb="6">
      <t>オヨ</t>
    </rPh>
    <rPh sb="7" eb="9">
      <t>キゾン</t>
    </rPh>
    <rPh sb="9" eb="11">
      <t>テッキョ</t>
    </rPh>
    <rPh sb="11" eb="12">
      <t>ヒ</t>
    </rPh>
    <phoneticPr fontId="74"/>
  </si>
  <si>
    <t>ドレン配管施工費</t>
    <rPh sb="3" eb="5">
      <t>ハイカン</t>
    </rPh>
    <rPh sb="5" eb="7">
      <t>セコウ</t>
    </rPh>
    <rPh sb="7" eb="8">
      <t>ヒ</t>
    </rPh>
    <phoneticPr fontId="74"/>
  </si>
  <si>
    <t>室内機据付工事（天吊り形）</t>
    <rPh sb="0" eb="3">
      <t>シツナイキ</t>
    </rPh>
    <rPh sb="3" eb="5">
      <t>スエツケ</t>
    </rPh>
    <rPh sb="5" eb="7">
      <t>コウジ</t>
    </rPh>
    <rPh sb="8" eb="10">
      <t>テンツ</t>
    </rPh>
    <rPh sb="11" eb="12">
      <t>ガタ</t>
    </rPh>
    <phoneticPr fontId="74"/>
  </si>
  <si>
    <t>室内機据付工事（6HP以下）</t>
    <rPh sb="0" eb="3">
      <t>シツナイキ</t>
    </rPh>
    <rPh sb="3" eb="5">
      <t>スエツケ</t>
    </rPh>
    <rPh sb="5" eb="7">
      <t>コウジ</t>
    </rPh>
    <rPh sb="11" eb="13">
      <t>イカ</t>
    </rPh>
    <phoneticPr fontId="74"/>
  </si>
  <si>
    <t>室外機縁石アン留め</t>
    <rPh sb="0" eb="3">
      <t>シツガイキ</t>
    </rPh>
    <rPh sb="3" eb="5">
      <t>エンセキ</t>
    </rPh>
    <rPh sb="7" eb="8">
      <t>ト</t>
    </rPh>
    <phoneticPr fontId="74"/>
  </si>
  <si>
    <t>制御リモコン取付工費</t>
    <rPh sb="0" eb="2">
      <t>セイギョ</t>
    </rPh>
    <rPh sb="6" eb="8">
      <t>トリツケ</t>
    </rPh>
    <rPh sb="8" eb="9">
      <t>コウ</t>
    </rPh>
    <rPh sb="9" eb="10">
      <t>ヒ</t>
    </rPh>
    <phoneticPr fontId="74"/>
  </si>
  <si>
    <t>ガス回収破壊費</t>
    <rPh sb="2" eb="4">
      <t>カイシュウ</t>
    </rPh>
    <rPh sb="4" eb="6">
      <t>ハカイ</t>
    </rPh>
    <rPh sb="6" eb="7">
      <t>ヒ</t>
    </rPh>
    <phoneticPr fontId="74"/>
  </si>
  <si>
    <t>雑工費</t>
    <rPh sb="0" eb="2">
      <t>ザッコウ</t>
    </rPh>
    <rPh sb="2" eb="3">
      <t>ヒ</t>
    </rPh>
    <phoneticPr fontId="74"/>
  </si>
  <si>
    <t>機器及び資材搬入費</t>
    <rPh sb="0" eb="2">
      <t>キキ</t>
    </rPh>
    <rPh sb="2" eb="3">
      <t>オヨ</t>
    </rPh>
    <rPh sb="4" eb="6">
      <t>シザイ</t>
    </rPh>
    <rPh sb="6" eb="8">
      <t>ハンニュウ</t>
    </rPh>
    <rPh sb="8" eb="9">
      <t>ヒ</t>
    </rPh>
    <phoneticPr fontId="74"/>
  </si>
  <si>
    <t>試運転調整費</t>
    <rPh sb="0" eb="3">
      <t>シウンテン</t>
    </rPh>
    <rPh sb="3" eb="6">
      <t>チョウセイヒ</t>
    </rPh>
    <phoneticPr fontId="74"/>
  </si>
  <si>
    <t>諸経費</t>
    <rPh sb="0" eb="3">
      <t>ショケイヒ</t>
    </rPh>
    <phoneticPr fontId="74"/>
  </si>
  <si>
    <t>アドレス設定</t>
    <rPh sb="4" eb="6">
      <t>セッテイ</t>
    </rPh>
    <phoneticPr fontId="74"/>
  </si>
  <si>
    <t>集中管理配線工事</t>
    <rPh sb="0" eb="2">
      <t>シュウチュウ</t>
    </rPh>
    <rPh sb="2" eb="4">
      <t>カンリ</t>
    </rPh>
    <rPh sb="4" eb="6">
      <t>ハイセン</t>
    </rPh>
    <rPh sb="6" eb="8">
      <t>コウジ</t>
    </rPh>
    <phoneticPr fontId="74"/>
  </si>
  <si>
    <t>リモコン配線工事</t>
    <rPh sb="4" eb="6">
      <t>ハイセン</t>
    </rPh>
    <rPh sb="6" eb="8">
      <t>コウジ</t>
    </rPh>
    <phoneticPr fontId="74"/>
  </si>
  <si>
    <t>遠隔操作設定費</t>
    <rPh sb="0" eb="2">
      <t>エンカク</t>
    </rPh>
    <rPh sb="2" eb="4">
      <t>ソウサ</t>
    </rPh>
    <rPh sb="4" eb="6">
      <t>セッテイ</t>
    </rPh>
    <rPh sb="6" eb="7">
      <t>ヒ</t>
    </rPh>
    <phoneticPr fontId="74"/>
  </si>
  <si>
    <t>養生費（補助対象）</t>
    <rPh sb="0" eb="2">
      <t>ヨウジョウ</t>
    </rPh>
    <rPh sb="2" eb="3">
      <t>ヒ</t>
    </rPh>
    <rPh sb="4" eb="6">
      <t>ホジョ</t>
    </rPh>
    <rPh sb="6" eb="8">
      <t>タイショウ</t>
    </rPh>
    <phoneticPr fontId="74"/>
  </si>
  <si>
    <t>養生費（補助対象外）</t>
    <rPh sb="0" eb="3">
      <t>ヨウジョウヒ</t>
    </rPh>
    <rPh sb="4" eb="6">
      <t>ホジョ</t>
    </rPh>
    <rPh sb="6" eb="9">
      <t>タイショウガイ</t>
    </rPh>
    <phoneticPr fontId="73"/>
  </si>
  <si>
    <t>式</t>
    <rPh sb="0" eb="1">
      <t>シキ</t>
    </rPh>
    <phoneticPr fontId="73"/>
  </si>
  <si>
    <t>天井補修費</t>
    <rPh sb="0" eb="2">
      <t>テンジョウ</t>
    </rPh>
    <rPh sb="2" eb="4">
      <t>ホシュウ</t>
    </rPh>
    <rPh sb="4" eb="5">
      <t>ヒ</t>
    </rPh>
    <phoneticPr fontId="74"/>
  </si>
  <si>
    <t>ヶ所</t>
    <rPh sb="1" eb="2">
      <t>ショ</t>
    </rPh>
    <phoneticPr fontId="74"/>
  </si>
  <si>
    <t>仮設足場費（補助対象）</t>
    <rPh sb="0" eb="2">
      <t>カセツ</t>
    </rPh>
    <rPh sb="2" eb="4">
      <t>アシバ</t>
    </rPh>
    <rPh sb="4" eb="5">
      <t>ヒ</t>
    </rPh>
    <rPh sb="6" eb="8">
      <t>ホジョ</t>
    </rPh>
    <rPh sb="8" eb="10">
      <t>タイショウ</t>
    </rPh>
    <phoneticPr fontId="74"/>
  </si>
  <si>
    <t>仮設足場費（補助対象外）</t>
    <rPh sb="6" eb="8">
      <t>ホジョ</t>
    </rPh>
    <rPh sb="8" eb="11">
      <t>タイショウガイ</t>
    </rPh>
    <phoneticPr fontId="73"/>
  </si>
  <si>
    <t>ルームエアコン取付工費</t>
    <rPh sb="7" eb="9">
      <t>トリツケ</t>
    </rPh>
    <rPh sb="9" eb="11">
      <t>コウヒ</t>
    </rPh>
    <phoneticPr fontId="74"/>
  </si>
  <si>
    <t>設備費　</t>
    <phoneticPr fontId="63"/>
  </si>
  <si>
    <t>小計</t>
    <phoneticPr fontId="63"/>
  </si>
  <si>
    <t>工事費　</t>
    <phoneticPr fontId="63"/>
  </si>
  <si>
    <t>補助対象経費</t>
    <phoneticPr fontId="63"/>
  </si>
  <si>
    <t>項目　</t>
    <phoneticPr fontId="63"/>
  </si>
  <si>
    <t>合計</t>
    <phoneticPr fontId="63"/>
  </si>
  <si>
    <t>-</t>
    <phoneticPr fontId="63"/>
  </si>
  <si>
    <t>2.高効率機器　照明設備の導入</t>
    <phoneticPr fontId="63"/>
  </si>
  <si>
    <t>型式</t>
    <phoneticPr fontId="63"/>
  </si>
  <si>
    <t>一体型LEDベースライト</t>
  </si>
  <si>
    <t>DDD000YYY</t>
  </si>
  <si>
    <t>DDD001YYY</t>
  </si>
  <si>
    <t>DDD002YYY</t>
  </si>
  <si>
    <t>DDD003YYY</t>
  </si>
  <si>
    <t>DDD004YYY</t>
  </si>
  <si>
    <t>DDD005YYY</t>
  </si>
  <si>
    <t>高効率タイプダウンライト</t>
  </si>
  <si>
    <t>DDD006YYY</t>
  </si>
  <si>
    <t>DDD007YYY</t>
  </si>
  <si>
    <t>DDD009YYY</t>
  </si>
  <si>
    <t>LEDポーチライト</t>
  </si>
  <si>
    <t>DDD010YYY</t>
  </si>
  <si>
    <t>LED シーリング</t>
  </si>
  <si>
    <t>DDD011YYY</t>
  </si>
  <si>
    <t>LEDダウンライト</t>
  </si>
  <si>
    <t>DDD012YYY</t>
  </si>
  <si>
    <t>LEDスポットライト</t>
  </si>
  <si>
    <t>DDD013YYY</t>
  </si>
  <si>
    <t>DDD014YYY</t>
  </si>
  <si>
    <t>DDD015YYY</t>
  </si>
  <si>
    <t>DDD016YYY</t>
  </si>
  <si>
    <t>DDD019YYY</t>
  </si>
  <si>
    <t>DDD021YYY</t>
  </si>
  <si>
    <t>DDD022YYY</t>
  </si>
  <si>
    <t>LED投光器</t>
  </si>
  <si>
    <t>DDD023YYY</t>
  </si>
  <si>
    <t>DDD025YYY</t>
  </si>
  <si>
    <t>DDD027YYY</t>
  </si>
  <si>
    <t>DDD030YYY</t>
  </si>
  <si>
    <t>DDD032YYY</t>
  </si>
  <si>
    <t>DDD033YYY</t>
  </si>
  <si>
    <t>DDD034YYY</t>
  </si>
  <si>
    <t>DDD035YYY</t>
  </si>
  <si>
    <t>熱線センサ付自動スイッチ</t>
    <rPh sb="0" eb="1">
      <t>ネツ</t>
    </rPh>
    <rPh sb="1" eb="2">
      <t>セン</t>
    </rPh>
    <rPh sb="5" eb="6">
      <t>ツキ</t>
    </rPh>
    <rPh sb="6" eb="8">
      <t>ジドウ</t>
    </rPh>
    <phoneticPr fontId="74"/>
  </si>
  <si>
    <t>EEE000YYY</t>
  </si>
  <si>
    <t>センサ取付工事費</t>
    <rPh sb="3" eb="5">
      <t>トリツケ</t>
    </rPh>
    <rPh sb="5" eb="7">
      <t>コウジ</t>
    </rPh>
    <rPh sb="7" eb="8">
      <t>ヒ</t>
    </rPh>
    <phoneticPr fontId="74"/>
  </si>
  <si>
    <t>機器取付費</t>
    <rPh sb="0" eb="2">
      <t>キキ</t>
    </rPh>
    <rPh sb="2" eb="4">
      <t>トリツケ</t>
    </rPh>
    <rPh sb="4" eb="5">
      <t>ヒ</t>
    </rPh>
    <phoneticPr fontId="74"/>
  </si>
  <si>
    <t>既存機器撤去費</t>
    <rPh sb="0" eb="2">
      <t>キゾン</t>
    </rPh>
    <rPh sb="2" eb="4">
      <t>キキ</t>
    </rPh>
    <rPh sb="4" eb="6">
      <t>テッキョ</t>
    </rPh>
    <rPh sb="6" eb="7">
      <t>ヒ</t>
    </rPh>
    <phoneticPr fontId="74"/>
  </si>
  <si>
    <t>機器・資材搬入費</t>
    <rPh sb="0" eb="2">
      <t>キキ</t>
    </rPh>
    <rPh sb="3" eb="5">
      <t>シザイ</t>
    </rPh>
    <rPh sb="5" eb="7">
      <t>ハンニュウ</t>
    </rPh>
    <rPh sb="7" eb="8">
      <t>ヒ</t>
    </rPh>
    <phoneticPr fontId="74"/>
  </si>
  <si>
    <t>仮設足場掛け払い</t>
    <rPh sb="0" eb="2">
      <t>カセツ</t>
    </rPh>
    <rPh sb="2" eb="4">
      <t>アシバ</t>
    </rPh>
    <rPh sb="4" eb="5">
      <t>カ</t>
    </rPh>
    <rPh sb="6" eb="7">
      <t>ハラ</t>
    </rPh>
    <phoneticPr fontId="74"/>
  </si>
  <si>
    <t>天井仕上げ補修費</t>
    <rPh sb="0" eb="2">
      <t>テンジョウ</t>
    </rPh>
    <rPh sb="2" eb="4">
      <t>シア</t>
    </rPh>
    <rPh sb="5" eb="7">
      <t>ホシュウ</t>
    </rPh>
    <rPh sb="7" eb="8">
      <t>ヒ</t>
    </rPh>
    <phoneticPr fontId="74"/>
  </si>
  <si>
    <t>養生清掃費</t>
    <rPh sb="0" eb="2">
      <t>ヨウジョウ</t>
    </rPh>
    <rPh sb="2" eb="4">
      <t>セイソウ</t>
    </rPh>
    <rPh sb="4" eb="5">
      <t>ヒ</t>
    </rPh>
    <phoneticPr fontId="74"/>
  </si>
  <si>
    <t>雑材及び消耗費</t>
    <rPh sb="0" eb="2">
      <t>ザツザイ</t>
    </rPh>
    <rPh sb="2" eb="3">
      <t>オヨ</t>
    </rPh>
    <rPh sb="4" eb="6">
      <t>ショウモウ</t>
    </rPh>
    <rPh sb="6" eb="7">
      <t>ヒ</t>
    </rPh>
    <phoneticPr fontId="74"/>
  </si>
  <si>
    <t>設備費　</t>
    <phoneticPr fontId="63"/>
  </si>
  <si>
    <t>小計</t>
    <phoneticPr fontId="63"/>
  </si>
  <si>
    <t>工事費　</t>
    <phoneticPr fontId="63"/>
  </si>
  <si>
    <t>合計</t>
    <phoneticPr fontId="63"/>
  </si>
  <si>
    <t>ＢＥＭＳ本体</t>
    <rPh sb="4" eb="6">
      <t>ホンタイ</t>
    </rPh>
    <phoneticPr fontId="73"/>
  </si>
  <si>
    <t>FFF000ZZZ</t>
  </si>
  <si>
    <t>伝送ユニット</t>
    <rPh sb="0" eb="2">
      <t>デンソウ</t>
    </rPh>
    <phoneticPr fontId="73"/>
  </si>
  <si>
    <t>FFF001ZZZ</t>
  </si>
  <si>
    <t>電力モニタ</t>
    <rPh sb="0" eb="2">
      <t>デンリョク</t>
    </rPh>
    <phoneticPr fontId="73"/>
  </si>
  <si>
    <t>FFF002ZZZ</t>
  </si>
  <si>
    <t>ＣＴセンサ</t>
  </si>
  <si>
    <t>FFF003ZZZ</t>
  </si>
  <si>
    <t>ＣＴケーブル</t>
  </si>
  <si>
    <t>FFF004ZZZ</t>
  </si>
  <si>
    <t>本</t>
    <rPh sb="0" eb="1">
      <t>ホン</t>
    </rPh>
    <phoneticPr fontId="74"/>
  </si>
  <si>
    <t>機器取付調整費</t>
    <rPh sb="0" eb="2">
      <t>キキ</t>
    </rPh>
    <rPh sb="2" eb="4">
      <t>トリツケ</t>
    </rPh>
    <rPh sb="4" eb="7">
      <t>チョウセイヒ</t>
    </rPh>
    <phoneticPr fontId="74"/>
  </si>
  <si>
    <t>初期設定費</t>
    <rPh sb="0" eb="2">
      <t>ショキ</t>
    </rPh>
    <rPh sb="2" eb="4">
      <t>セッテイ</t>
    </rPh>
    <rPh sb="4" eb="5">
      <t>ヒ</t>
    </rPh>
    <phoneticPr fontId="74"/>
  </si>
  <si>
    <t>設定調整費</t>
    <rPh sb="0" eb="2">
      <t>セッテイ</t>
    </rPh>
    <rPh sb="2" eb="5">
      <t>チョウセイヒ</t>
    </rPh>
    <phoneticPr fontId="74"/>
  </si>
  <si>
    <t>エンジニアリング費</t>
    <rPh sb="8" eb="9">
      <t>ヒ</t>
    </rPh>
    <phoneticPr fontId="74"/>
  </si>
  <si>
    <t>配線工事費</t>
    <rPh sb="0" eb="2">
      <t>ハイセン</t>
    </rPh>
    <rPh sb="2" eb="4">
      <t>コウジ</t>
    </rPh>
    <rPh sb="4" eb="5">
      <t>ヒ</t>
    </rPh>
    <phoneticPr fontId="74"/>
  </si>
  <si>
    <t>取付工事費</t>
    <rPh sb="0" eb="2">
      <t>トリツケ</t>
    </rPh>
    <rPh sb="2" eb="4">
      <t>コウジ</t>
    </rPh>
    <rPh sb="4" eb="5">
      <t>ヒ</t>
    </rPh>
    <phoneticPr fontId="74"/>
  </si>
  <si>
    <t>-</t>
    <phoneticPr fontId="63"/>
  </si>
  <si>
    <t>補助対象経費</t>
    <phoneticPr fontId="63"/>
  </si>
  <si>
    <t>小計</t>
    <phoneticPr fontId="63"/>
  </si>
  <si>
    <t>5.○○○の導入</t>
    <phoneticPr fontId="63"/>
  </si>
  <si>
    <t>6.○○○の導入</t>
    <phoneticPr fontId="63"/>
  </si>
  <si>
    <t>型式</t>
    <phoneticPr fontId="63"/>
  </si>
  <si>
    <t>工事費　</t>
    <phoneticPr fontId="63"/>
  </si>
  <si>
    <t>7.○○○の導入</t>
    <phoneticPr fontId="63"/>
  </si>
  <si>
    <t>8.○○○の導入</t>
    <phoneticPr fontId="63"/>
  </si>
  <si>
    <t>補助対象経費</t>
    <phoneticPr fontId="63"/>
  </si>
  <si>
    <t>9.○○○の導入</t>
    <phoneticPr fontId="63"/>
  </si>
  <si>
    <t>項目　</t>
    <phoneticPr fontId="63"/>
  </si>
  <si>
    <t>10.○○○の導入</t>
    <phoneticPr fontId="63"/>
  </si>
  <si>
    <t>省エネシステム・　高性能機器設備　　の導入</t>
    <rPh sb="0" eb="1">
      <t>ショウ</t>
    </rPh>
    <rPh sb="9" eb="14">
      <t>コウセイノウキキ</t>
    </rPh>
    <rPh sb="14" eb="16">
      <t>セツビ</t>
    </rPh>
    <rPh sb="19" eb="21">
      <t>ドウニュウ</t>
    </rPh>
    <phoneticPr fontId="2"/>
  </si>
  <si>
    <t>・システム名は申請書、提案概要書、実施計画書と整合を図ること</t>
    <phoneticPr fontId="2"/>
  </si>
  <si>
    <t>・他の記載内容と整合させること</t>
    <phoneticPr fontId="2"/>
  </si>
  <si>
    <t>・概要図等で解りやすく記載すること</t>
    <rPh sb="6" eb="7">
      <t>ワカ</t>
    </rPh>
    <phoneticPr fontId="2"/>
  </si>
  <si>
    <t>※別添１エクセルのシート名も変更すること</t>
    <rPh sb="1" eb="3">
      <t>ベッテン</t>
    </rPh>
    <rPh sb="12" eb="13">
      <t>メイ</t>
    </rPh>
    <rPh sb="14" eb="16">
      <t>ヘンコウ</t>
    </rPh>
    <phoneticPr fontId="2"/>
  </si>
  <si>
    <t>（記入例）</t>
    <rPh sb="1" eb="3">
      <t>キニュウ</t>
    </rPh>
    <rPh sb="3" eb="4">
      <t>レイ</t>
    </rPh>
    <phoneticPr fontId="2"/>
  </si>
  <si>
    <r>
      <t xml:space="preserve">・ </t>
    </r>
    <r>
      <rPr>
        <u/>
        <sz val="11"/>
        <color rgb="FFFF0000"/>
        <rFont val="ＭＳ ゴシック"/>
        <family val="3"/>
        <charset val="128"/>
      </rPr>
      <t>補助対象の範囲を明確に記載すること</t>
    </r>
    <phoneticPr fontId="2"/>
  </si>
  <si>
    <t>＊国の他の補助金等（固定価格買取制度を含む。）への応募状況等を記入する。</t>
    <rPh sb="3" eb="4">
      <t>タ</t>
    </rPh>
    <phoneticPr fontId="2"/>
  </si>
  <si>
    <t>＊補助事業遂行上、許認可、権利関係等関係者間の調整が必要となる事項について記入する。</t>
    <phoneticPr fontId="2"/>
  </si>
  <si>
    <t>一次エネルギー
消費量 i
（MJ/㎡・年）</t>
    <rPh sb="8" eb="10">
      <t>ショウヒ</t>
    </rPh>
    <rPh sb="10" eb="11">
      <t>リョウ</t>
    </rPh>
    <phoneticPr fontId="2"/>
  </si>
  <si>
    <t>借入先金融機関名</t>
    <rPh sb="0" eb="2">
      <t>カリイレ</t>
    </rPh>
    <rPh sb="2" eb="3">
      <t>サキ</t>
    </rPh>
    <rPh sb="3" eb="5">
      <t>キンユウ</t>
    </rPh>
    <rPh sb="5" eb="7">
      <t>キカン</t>
    </rPh>
    <rPh sb="7" eb="8">
      <t>メイ</t>
    </rPh>
    <phoneticPr fontId="2"/>
  </si>
  <si>
    <t>抵当権の設定</t>
    <rPh sb="0" eb="3">
      <t>テイトウケン</t>
    </rPh>
    <rPh sb="4" eb="6">
      <t>セッテイ</t>
    </rPh>
    <phoneticPr fontId="2"/>
  </si>
  <si>
    <t>※採用省エネシステムごとに記述（データコピーして添付）</t>
    <rPh sb="3" eb="4">
      <t>ショウ</t>
    </rPh>
    <rPh sb="24" eb="26">
      <t>テンプ</t>
    </rPh>
    <phoneticPr fontId="2"/>
  </si>
  <si>
    <t>※導入省エネシステムごとに</t>
    <rPh sb="1" eb="3">
      <t>ドウニュウ</t>
    </rPh>
    <rPh sb="3" eb="4">
      <t>ショウ</t>
    </rPh>
    <phoneticPr fontId="2"/>
  </si>
  <si>
    <t>設計/基準</t>
    <phoneticPr fontId="2"/>
  </si>
  <si>
    <t>【記入例】</t>
    <rPh sb="1" eb="3">
      <t>キニュウ</t>
    </rPh>
    <rPh sb="3" eb="4">
      <t>レイ</t>
    </rPh>
    <phoneticPr fontId="2"/>
  </si>
  <si>
    <t>採用システム毎に記述(データコピーして添付）</t>
    <phoneticPr fontId="2"/>
  </si>
  <si>
    <t>（導入後）</t>
    <phoneticPr fontId="2"/>
  </si>
  <si>
    <t>システム名は申請書、提案概要書、実施計画書と整合を図ること</t>
    <phoneticPr fontId="2"/>
  </si>
  <si>
    <t>導入省エネシステムごとに、</t>
    <phoneticPr fontId="2"/>
  </si>
  <si>
    <t>　　 概要図等でわかりやすく記載すること</t>
  </si>
  <si>
    <t>　　 他の記載内容と整合させること</t>
  </si>
  <si>
    <t>　　 補助対象の範囲を明確に記載すること</t>
  </si>
  <si>
    <t>仕様</t>
    <rPh sb="0" eb="2">
      <t>シヨウ</t>
    </rPh>
    <phoneticPr fontId="2"/>
  </si>
  <si>
    <t>特徴</t>
    <rPh sb="0" eb="2">
      <t>トクチョウ</t>
    </rPh>
    <phoneticPr fontId="2"/>
  </si>
  <si>
    <t>高効率型マルチエアコン</t>
    <phoneticPr fontId="2"/>
  </si>
  <si>
    <t>申請者名：○○株式会社</t>
  </si>
  <si>
    <t>事業完了日（検収日）及び支払完了日を明記してください。</t>
    <rPh sb="0" eb="2">
      <t>ジギョウ</t>
    </rPh>
    <rPh sb="2" eb="4">
      <t>カンリョウ</t>
    </rPh>
    <rPh sb="4" eb="5">
      <t>ビ</t>
    </rPh>
    <rPh sb="6" eb="9">
      <t>ケンシュウビ</t>
    </rPh>
    <rPh sb="10" eb="11">
      <t>オヨ</t>
    </rPh>
    <rPh sb="12" eb="14">
      <t>シハラ</t>
    </rPh>
    <rPh sb="14" eb="17">
      <t>カンリョウビ</t>
    </rPh>
    <rPh sb="18" eb="20">
      <t>メイキ</t>
    </rPh>
    <phoneticPr fontId="2"/>
  </si>
  <si>
    <t>集会所等</t>
    <rPh sb="0" eb="2">
      <t>シュウカイ</t>
    </rPh>
    <rPh sb="2" eb="3">
      <t>ジョ</t>
    </rPh>
    <rPh sb="3" eb="4">
      <t>トウ</t>
    </rPh>
    <phoneticPr fontId="14"/>
  </si>
  <si>
    <t>体育館等</t>
    <rPh sb="0" eb="3">
      <t>タイイクカン</t>
    </rPh>
    <rPh sb="3" eb="4">
      <t>トウ</t>
    </rPh>
    <phoneticPr fontId="14"/>
  </si>
  <si>
    <t>あり（普通）</t>
    <rPh sb="3" eb="5">
      <t>フツウ</t>
    </rPh>
    <phoneticPr fontId="2"/>
  </si>
  <si>
    <t>なし</t>
    <phoneticPr fontId="2"/>
  </si>
  <si>
    <t>あり（根抵当）</t>
    <rPh sb="3" eb="6">
      <t>ネテイトウ</t>
    </rPh>
    <phoneticPr fontId="2"/>
  </si>
  <si>
    <t>※ZEBに資する全ての技術をご記入ください。</t>
    <rPh sb="5" eb="6">
      <t>シ</t>
    </rPh>
    <rPh sb="8" eb="9">
      <t>スベ</t>
    </rPh>
    <rPh sb="11" eb="13">
      <t>ギジュツ</t>
    </rPh>
    <rPh sb="15" eb="17">
      <t>キニュウ</t>
    </rPh>
    <phoneticPr fontId="2"/>
  </si>
  <si>
    <t>福祉ホーム</t>
    <phoneticPr fontId="2"/>
  </si>
  <si>
    <t>百貨店等</t>
    <rPh sb="0" eb="3">
      <t>ヒャッカテン</t>
    </rPh>
    <rPh sb="3" eb="4">
      <t>トウ</t>
    </rPh>
    <phoneticPr fontId="14"/>
  </si>
  <si>
    <t>6月</t>
    <phoneticPr fontId="2"/>
  </si>
  <si>
    <t>補助対象の有無</t>
    <rPh sb="0" eb="2">
      <t>ホジョ</t>
    </rPh>
    <rPh sb="2" eb="4">
      <t>タイショウ</t>
    </rPh>
    <rPh sb="5" eb="7">
      <t>ウム</t>
    </rPh>
    <phoneticPr fontId="2"/>
  </si>
  <si>
    <t>空調</t>
    <rPh sb="0" eb="2">
      <t>クウチョウ</t>
    </rPh>
    <phoneticPr fontId="2"/>
  </si>
  <si>
    <t>有</t>
    <rPh sb="0" eb="1">
      <t>アリ</t>
    </rPh>
    <phoneticPr fontId="2"/>
  </si>
  <si>
    <t>換気</t>
    <rPh sb="0" eb="2">
      <t>カンキ</t>
    </rPh>
    <phoneticPr fontId="2"/>
  </si>
  <si>
    <t>無</t>
    <rPh sb="0" eb="1">
      <t>ナシ</t>
    </rPh>
    <phoneticPr fontId="2"/>
  </si>
  <si>
    <t>照明</t>
    <rPh sb="0" eb="2">
      <t>ショウメイ</t>
    </rPh>
    <phoneticPr fontId="2"/>
  </si>
  <si>
    <t>給湯</t>
    <rPh sb="0" eb="2">
      <t>キュウトウ</t>
    </rPh>
    <phoneticPr fontId="2"/>
  </si>
  <si>
    <t>昇降機</t>
    <rPh sb="0" eb="3">
      <t>ショウコウキ</t>
    </rPh>
    <phoneticPr fontId="2"/>
  </si>
  <si>
    <t>その他</t>
    <rPh sb="2" eb="3">
      <t>タ</t>
    </rPh>
    <phoneticPr fontId="2"/>
  </si>
  <si>
    <t>計</t>
    <rPh sb="0" eb="1">
      <t>ケイ</t>
    </rPh>
    <phoneticPr fontId="2"/>
  </si>
  <si>
    <t>エネルギー利用効率化設備</t>
    <rPh sb="5" eb="7">
      <t>リヨウ</t>
    </rPh>
    <rPh sb="7" eb="10">
      <t>コウリツカ</t>
    </rPh>
    <rPh sb="10" eb="12">
      <t>セツビ</t>
    </rPh>
    <phoneticPr fontId="2"/>
  </si>
  <si>
    <t>合計</t>
    <rPh sb="0" eb="2">
      <t>ゴウケイ</t>
    </rPh>
    <phoneticPr fontId="2"/>
  </si>
  <si>
    <t>費用対効果</t>
    <rPh sb="0" eb="5">
      <t>ヒヨウタイコウカ</t>
    </rPh>
    <phoneticPr fontId="2"/>
  </si>
  <si>
    <t>補助事業に要する経費 
（円）</t>
    <rPh sb="0" eb="2">
      <t>ホジョ</t>
    </rPh>
    <rPh sb="2" eb="4">
      <t>ジギョウ</t>
    </rPh>
    <rPh sb="5" eb="6">
      <t>ヨウ</t>
    </rPh>
    <rPh sb="8" eb="10">
      <t>ケイヒ</t>
    </rPh>
    <rPh sb="13" eb="14">
      <t>エン</t>
    </rPh>
    <phoneticPr fontId="2"/>
  </si>
  <si>
    <t>［A」</t>
    <phoneticPr fontId="2"/>
  </si>
  <si>
    <t>補助対象経費
（円）</t>
    <rPh sb="0" eb="2">
      <t>ホジョ</t>
    </rPh>
    <rPh sb="2" eb="4">
      <t>タイショウ</t>
    </rPh>
    <rPh sb="4" eb="6">
      <t>ケイヒ</t>
    </rPh>
    <rPh sb="8" eb="9">
      <t>エン</t>
    </rPh>
    <phoneticPr fontId="2"/>
  </si>
  <si>
    <t xml:space="preserve"> ［B］</t>
    <phoneticPr fontId="2"/>
  </si>
  <si>
    <t>全体の補助金申請額
（円）</t>
    <rPh sb="0" eb="2">
      <t>ゼンタイ</t>
    </rPh>
    <rPh sb="3" eb="6">
      <t>ホジョキン</t>
    </rPh>
    <rPh sb="6" eb="8">
      <t>シンセイ</t>
    </rPh>
    <rPh sb="8" eb="9">
      <t>ガク</t>
    </rPh>
    <rPh sb="11" eb="12">
      <t>エン</t>
    </rPh>
    <phoneticPr fontId="2"/>
  </si>
  <si>
    <t>［C］</t>
    <phoneticPr fontId="2"/>
  </si>
  <si>
    <r>
      <t xml:space="preserve">耐用年数
</t>
    </r>
    <r>
      <rPr>
        <sz val="6"/>
        <color theme="1"/>
        <rFont val="ＭＳ 明朝"/>
        <family val="1"/>
        <charset val="128"/>
      </rPr>
      <t>（年）</t>
    </r>
    <rPh sb="0" eb="2">
      <t>タイヨウ</t>
    </rPh>
    <rPh sb="2" eb="4">
      <t>ネンスウ</t>
    </rPh>
    <rPh sb="6" eb="7">
      <t>ネン</t>
    </rPh>
    <phoneticPr fontId="2"/>
  </si>
  <si>
    <t>［m］</t>
    <phoneticPr fontId="2"/>
  </si>
  <si>
    <t>［n］</t>
    <phoneticPr fontId="2"/>
  </si>
  <si>
    <t>［0］</t>
    <phoneticPr fontId="2"/>
  </si>
  <si>
    <t>A/n（またはo）</t>
    <phoneticPr fontId="2"/>
  </si>
  <si>
    <t>B/n（またはo）</t>
    <phoneticPr fontId="2"/>
  </si>
  <si>
    <t>C/n（またはo）</t>
    <phoneticPr fontId="2"/>
  </si>
  <si>
    <t>別添２（１）</t>
    <rPh sb="0" eb="2">
      <t>ベッテン</t>
    </rPh>
    <phoneticPr fontId="2"/>
  </si>
  <si>
    <t>別添２（２）</t>
    <rPh sb="0" eb="2">
      <t>ベッテン</t>
    </rPh>
    <phoneticPr fontId="2"/>
  </si>
  <si>
    <t>※別添２エクセルのシート名も変更すること</t>
    <rPh sb="1" eb="3">
      <t>ベッテン</t>
    </rPh>
    <rPh sb="12" eb="13">
      <t>メイ</t>
    </rPh>
    <rPh sb="14" eb="16">
      <t>ヘンコウ</t>
    </rPh>
    <phoneticPr fontId="2"/>
  </si>
  <si>
    <t>削減量
（GJ）</t>
    <rPh sb="0" eb="2">
      <t>サクゲン</t>
    </rPh>
    <rPh sb="2" eb="3">
      <t>リョウ</t>
    </rPh>
    <phoneticPr fontId="2"/>
  </si>
  <si>
    <t>二酸化炭素排出量に係るみなし削減量
（tCO2）</t>
    <rPh sb="0" eb="3">
      <t>ニサンカ</t>
    </rPh>
    <rPh sb="3" eb="5">
      <t>タンソ</t>
    </rPh>
    <rPh sb="5" eb="7">
      <t>ハイシュツ</t>
    </rPh>
    <rPh sb="7" eb="8">
      <t>リョウ</t>
    </rPh>
    <rPh sb="9" eb="10">
      <t>カカ</t>
    </rPh>
    <rPh sb="14" eb="16">
      <t>サクゲン</t>
    </rPh>
    <rPh sb="16" eb="17">
      <t>リョウ</t>
    </rPh>
    <phoneticPr fontId="2"/>
  </si>
  <si>
    <t>一次エネルギー削減量
（円/GJ）</t>
    <rPh sb="0" eb="2">
      <t>イチジ</t>
    </rPh>
    <rPh sb="7" eb="9">
      <t>サクゲン</t>
    </rPh>
    <rPh sb="9" eb="10">
      <t>リョウ</t>
    </rPh>
    <phoneticPr fontId="2"/>
  </si>
  <si>
    <t>二酸化炭素排出削減量
（円/tCO2）</t>
    <rPh sb="0" eb="3">
      <t>ニサンカ</t>
    </rPh>
    <rPh sb="3" eb="5">
      <t>タンソ</t>
    </rPh>
    <rPh sb="5" eb="7">
      <t>ハイシュツ</t>
    </rPh>
    <rPh sb="7" eb="9">
      <t>サクゲン</t>
    </rPh>
    <rPh sb="9" eb="10">
      <t>リョウ</t>
    </rPh>
    <phoneticPr fontId="2"/>
  </si>
  <si>
    <t>延べ面積（㎡）</t>
    <phoneticPr fontId="14"/>
  </si>
  <si>
    <t>CLT総使用量(㎥)／延べ面積(㎡)</t>
    <rPh sb="3" eb="4">
      <t>ソウ</t>
    </rPh>
    <rPh sb="4" eb="7">
      <t>シヨウリョウ</t>
    </rPh>
    <rPh sb="11" eb="12">
      <t>ノ</t>
    </rPh>
    <rPh sb="13" eb="15">
      <t>メンセキ</t>
    </rPh>
    <phoneticPr fontId="14"/>
  </si>
  <si>
    <t>※延べ面積はシート「２建物の概要３事業実施に関する事項」</t>
    <rPh sb="1" eb="2">
      <t>ノ</t>
    </rPh>
    <rPh sb="3" eb="5">
      <t>メンセキ</t>
    </rPh>
    <phoneticPr fontId="2"/>
  </si>
  <si>
    <t>原単位
（一次エネルギー消費量/延べ面積）</t>
    <rPh sb="5" eb="7">
      <t>イチジ</t>
    </rPh>
    <rPh sb="12" eb="15">
      <t>ショウヒリョウ</t>
    </rPh>
    <rPh sb="16" eb="17">
      <t>ノ</t>
    </rPh>
    <rPh sb="18" eb="20">
      <t>メンセキ</t>
    </rPh>
    <phoneticPr fontId="2"/>
  </si>
  <si>
    <t>容量(kWh)</t>
    <rPh sb="0" eb="2">
      <t>ヨウリョウ</t>
    </rPh>
    <phoneticPr fontId="2"/>
  </si>
  <si>
    <t>■総工費＝ZEBの申請建物の工事費用に関する総額（建築本体工事：補助対象外も含む、造成・外構等は含まない）</t>
    <rPh sb="1" eb="2">
      <t>ソウ</t>
    </rPh>
    <rPh sb="9" eb="11">
      <t>シンセイ</t>
    </rPh>
    <rPh sb="11" eb="13">
      <t>タテモノ</t>
    </rPh>
    <rPh sb="14" eb="16">
      <t>コウジ</t>
    </rPh>
    <rPh sb="16" eb="18">
      <t>ヒヨウ</t>
    </rPh>
    <rPh sb="19" eb="20">
      <t>カン</t>
    </rPh>
    <rPh sb="22" eb="23">
      <t>ソウ</t>
    </rPh>
    <rPh sb="23" eb="24">
      <t>ガク</t>
    </rPh>
    <rPh sb="25" eb="27">
      <t>ケンチク</t>
    </rPh>
    <rPh sb="27" eb="29">
      <t>ホンタイ</t>
    </rPh>
    <rPh sb="29" eb="31">
      <t>コウジ</t>
    </rPh>
    <rPh sb="32" eb="34">
      <t>ホジョ</t>
    </rPh>
    <rPh sb="34" eb="36">
      <t>タイショウ</t>
    </rPh>
    <rPh sb="36" eb="37">
      <t>ガイ</t>
    </rPh>
    <rPh sb="38" eb="39">
      <t>フク</t>
    </rPh>
    <rPh sb="41" eb="43">
      <t>ゾウセイ</t>
    </rPh>
    <rPh sb="44" eb="46">
      <t>ガイコウ</t>
    </rPh>
    <rPh sb="46" eb="47">
      <t>ナド</t>
    </rPh>
    <rPh sb="48" eb="49">
      <t>フク</t>
    </rPh>
    <phoneticPr fontId="10"/>
  </si>
  <si>
    <t>※組織図等で事業体制を示すこと。</t>
    <rPh sb="1" eb="4">
      <t>ソシキズ</t>
    </rPh>
    <rPh sb="4" eb="5">
      <t>トウ</t>
    </rPh>
    <rPh sb="6" eb="8">
      <t>ジギョウ</t>
    </rPh>
    <rPh sb="8" eb="10">
      <t>タイセイ</t>
    </rPh>
    <rPh sb="11" eb="12">
      <t>シメ</t>
    </rPh>
    <phoneticPr fontId="2"/>
  </si>
  <si>
    <t>※必ずZEBプランナーを記載すること。</t>
    <rPh sb="1" eb="2">
      <t>カナラ</t>
    </rPh>
    <rPh sb="12" eb="14">
      <t>キサイ</t>
    </rPh>
    <phoneticPr fontId="2"/>
  </si>
  <si>
    <t>●CO2 削減量の補助金額に対する費用対効果による補助金の上限額について</t>
    <phoneticPr fontId="2"/>
  </si>
  <si>
    <t>補助申請額［①］</t>
    <rPh sb="0" eb="2">
      <t>ホジョ</t>
    </rPh>
    <rPh sb="2" eb="4">
      <t>シンセイ</t>
    </rPh>
    <rPh sb="4" eb="5">
      <t>ガク</t>
    </rPh>
    <phoneticPr fontId="2"/>
  </si>
  <si>
    <t>円</t>
    <phoneticPr fontId="2"/>
  </si>
  <si>
    <t>二酸化炭素排出削減量［②］</t>
    <phoneticPr fontId="2"/>
  </si>
  <si>
    <t>tCO2</t>
    <phoneticPr fontId="2"/>
  </si>
  <si>
    <t>CO2 削減コスト［③］</t>
    <phoneticPr fontId="2"/>
  </si>
  <si>
    <t>円/ｔCO2</t>
    <phoneticPr fontId="2"/>
  </si>
  <si>
    <t>円/ｔ-CO2</t>
    <phoneticPr fontId="2"/>
  </si>
  <si>
    <t>当該CO2 削減コスト［④］</t>
    <phoneticPr fontId="2"/>
  </si>
  <si>
    <t>（CO2 削減コスト＞当該CO2 削減コストの場合）</t>
    <phoneticPr fontId="2"/>
  </si>
  <si>
    <t>上限額</t>
    <rPh sb="0" eb="3">
      <t>ジョウゲンガク</t>
    </rPh>
    <phoneticPr fontId="2"/>
  </si>
  <si>
    <t>補助申請額</t>
    <rPh sb="0" eb="2">
      <t>ホジョ</t>
    </rPh>
    <rPh sb="2" eb="4">
      <t>シンセイ</t>
    </rPh>
    <rPh sb="4" eb="5">
      <t>ガク</t>
    </rPh>
    <phoneticPr fontId="2"/>
  </si>
  <si>
    <t>上限適用額</t>
    <rPh sb="0" eb="2">
      <t>ジョウゲン</t>
    </rPh>
    <rPh sb="2" eb="4">
      <t>テキヨウ</t>
    </rPh>
    <rPh sb="4" eb="5">
      <t>ガク</t>
    </rPh>
    <phoneticPr fontId="2"/>
  </si>
  <si>
    <t>４　補助事業に関する配分額（単位：円）</t>
    <phoneticPr fontId="2"/>
  </si>
  <si>
    <t>空調の耐用年数については、下記を参考に選択してください。</t>
    <rPh sb="0" eb="2">
      <t>クウチョウ</t>
    </rPh>
    <rPh sb="3" eb="7">
      <t>タイヨウネンスウ</t>
    </rPh>
    <rPh sb="13" eb="15">
      <t>カキ</t>
    </rPh>
    <rPh sb="16" eb="18">
      <t>サンコウ</t>
    </rPh>
    <rPh sb="19" eb="21">
      <t>センタク</t>
    </rPh>
    <phoneticPr fontId="2"/>
  </si>
  <si>
    <t>●器具及び備品にあたる冷暖房機器（ルームエアコン等）　6年</t>
    <rPh sb="1" eb="3">
      <t>キグ</t>
    </rPh>
    <rPh sb="3" eb="4">
      <t>オヨ</t>
    </rPh>
    <rPh sb="5" eb="7">
      <t>ビヒン</t>
    </rPh>
    <rPh sb="11" eb="14">
      <t>レイダンボウ</t>
    </rPh>
    <rPh sb="14" eb="16">
      <t>キキ</t>
    </rPh>
    <rPh sb="24" eb="25">
      <t>ナド</t>
    </rPh>
    <rPh sb="28" eb="29">
      <t>ネン</t>
    </rPh>
    <phoneticPr fontId="2"/>
  </si>
  <si>
    <r>
      <t>●冷暖房設備（冷凍機（電動機）出力</t>
    </r>
    <r>
      <rPr>
        <sz val="10"/>
        <color theme="1"/>
        <rFont val="Segoe UI Symbol"/>
        <family val="2"/>
      </rPr>
      <t>22k</t>
    </r>
    <r>
      <rPr>
        <sz val="10"/>
        <color theme="1"/>
        <rFont val="游ゴシック"/>
        <family val="2"/>
        <charset val="128"/>
      </rPr>
      <t>W以下のエアコン（パッケージエアコン、ビル用マルチエアコン、GHP）、吸収式冷温水機等</t>
    </r>
    <r>
      <rPr>
        <sz val="10"/>
        <color theme="1"/>
        <rFont val="游ゴシック"/>
        <family val="2"/>
        <charset val="128"/>
        <scheme val="minor"/>
      </rPr>
      <t>）　13年</t>
    </r>
    <rPh sb="1" eb="6">
      <t>レイダンボウセツビ</t>
    </rPh>
    <rPh sb="7" eb="10">
      <t>レイトウキ</t>
    </rPh>
    <rPh sb="11" eb="14">
      <t>デンドウキ</t>
    </rPh>
    <rPh sb="15" eb="17">
      <t>シュツリョク</t>
    </rPh>
    <rPh sb="21" eb="23">
      <t>イカ</t>
    </rPh>
    <rPh sb="55" eb="58">
      <t>キュウシュウシキ</t>
    </rPh>
    <rPh sb="58" eb="62">
      <t>レイオンスイキ</t>
    </rPh>
    <rPh sb="62" eb="63">
      <t>トウ</t>
    </rPh>
    <rPh sb="67" eb="68">
      <t>ネン</t>
    </rPh>
    <phoneticPr fontId="2"/>
  </si>
  <si>
    <r>
      <t>●その他冷暖房設備（上記以外のチラー等セントラルや大型エアコン等（冷凍機（電動機）出力</t>
    </r>
    <r>
      <rPr>
        <sz val="10"/>
        <color theme="1"/>
        <rFont val="Segoe UI Symbol"/>
        <family val="2"/>
      </rPr>
      <t>22k</t>
    </r>
    <r>
      <rPr>
        <sz val="10"/>
        <color theme="1"/>
        <rFont val="游ゴシック"/>
        <family val="2"/>
        <charset val="128"/>
      </rPr>
      <t>W超</t>
    </r>
    <r>
      <rPr>
        <sz val="10"/>
        <color theme="1"/>
        <rFont val="游ゴシック"/>
        <family val="2"/>
        <charset val="128"/>
        <scheme val="minor"/>
      </rPr>
      <t>）　15年</t>
    </r>
    <rPh sb="3" eb="4">
      <t>タ</t>
    </rPh>
    <rPh sb="4" eb="9">
      <t>レイダンボウセツビ</t>
    </rPh>
    <rPh sb="10" eb="12">
      <t>ジョウキ</t>
    </rPh>
    <rPh sb="12" eb="14">
      <t>イガイ</t>
    </rPh>
    <rPh sb="18" eb="19">
      <t>トウ</t>
    </rPh>
    <rPh sb="25" eb="27">
      <t>オオガタ</t>
    </rPh>
    <rPh sb="31" eb="32">
      <t>トウ</t>
    </rPh>
    <rPh sb="33" eb="36">
      <t>レイトウキ</t>
    </rPh>
    <rPh sb="37" eb="40">
      <t>デンドウキ</t>
    </rPh>
    <rPh sb="41" eb="43">
      <t>シュツリョク</t>
    </rPh>
    <rPh sb="47" eb="48">
      <t>チョウ</t>
    </rPh>
    <rPh sb="52" eb="53">
      <t>ネン</t>
    </rPh>
    <phoneticPr fontId="2"/>
  </si>
  <si>
    <t>区分</t>
    <rPh sb="0" eb="2">
      <t>クブン</t>
    </rPh>
    <phoneticPr fontId="2"/>
  </si>
  <si>
    <t>一次エネルギー削減量（基準－設計）</t>
    <rPh sb="11" eb="13">
      <t>キジュン</t>
    </rPh>
    <rPh sb="14" eb="16">
      <t>セッケイ</t>
    </rPh>
    <phoneticPr fontId="2"/>
  </si>
  <si>
    <t>外皮性能（MJ/㎡・年）</t>
    <phoneticPr fontId="2"/>
  </si>
  <si>
    <t>利用方法
１．自家消費
２．系統連携
３．全量売電</t>
    <rPh sb="8" eb="9">
      <t>イエ</t>
    </rPh>
    <phoneticPr fontId="2"/>
  </si>
  <si>
    <t>自家消費発電量
(GJ/年)</t>
    <rPh sb="0" eb="2">
      <t>ジカ</t>
    </rPh>
    <rPh sb="2" eb="4">
      <t>ショウヒ</t>
    </rPh>
    <rPh sb="12" eb="13">
      <t>ネン</t>
    </rPh>
    <phoneticPr fontId="2"/>
  </si>
  <si>
    <t>モジュール</t>
    <phoneticPr fontId="2"/>
  </si>
  <si>
    <t>DDD000XXX</t>
    <phoneticPr fontId="2"/>
  </si>
  <si>
    <t>枚</t>
    <rPh sb="0" eb="1">
      <t>マイ</t>
    </rPh>
    <phoneticPr fontId="2"/>
  </si>
  <si>
    <t xml:space="preserve">パワコン </t>
    <phoneticPr fontId="2"/>
  </si>
  <si>
    <t>DDD001XXX</t>
  </si>
  <si>
    <t>台</t>
    <rPh sb="0" eb="1">
      <t>ダイ</t>
    </rPh>
    <phoneticPr fontId="2"/>
  </si>
  <si>
    <t>接続箱</t>
    <rPh sb="0" eb="2">
      <t>セツゾク</t>
    </rPh>
    <rPh sb="2" eb="3">
      <t>バコ</t>
    </rPh>
    <phoneticPr fontId="2"/>
  </si>
  <si>
    <t>DDD002XXX</t>
  </si>
  <si>
    <t>蓄電池ユニット</t>
    <rPh sb="0" eb="3">
      <t>チクデンチ</t>
    </rPh>
    <phoneticPr fontId="2"/>
  </si>
  <si>
    <t>DDD003XXX</t>
  </si>
  <si>
    <t>片口延長ｹｰﾌﾞﾙ　40ｍ</t>
    <rPh sb="0" eb="1">
      <t>カタ</t>
    </rPh>
    <rPh sb="1" eb="2">
      <t>クチ</t>
    </rPh>
    <rPh sb="2" eb="4">
      <t>エンチョウ</t>
    </rPh>
    <phoneticPr fontId="2"/>
  </si>
  <si>
    <t>EEE001XXX</t>
    <phoneticPr fontId="2"/>
  </si>
  <si>
    <t>ｾｯﾄ</t>
    <phoneticPr fontId="2"/>
  </si>
  <si>
    <t>片口延長ｹｰﾌﾞﾙ　60ｍ</t>
    <rPh sb="0" eb="1">
      <t>カタ</t>
    </rPh>
    <rPh sb="1" eb="2">
      <t>クチ</t>
    </rPh>
    <rPh sb="2" eb="4">
      <t>エンチョウ</t>
    </rPh>
    <phoneticPr fontId="2"/>
  </si>
  <si>
    <t>EEE002XXX</t>
  </si>
  <si>
    <t>片口延長ｹｰﾌﾞﾙ　70ｍ</t>
    <rPh sb="0" eb="1">
      <t>カタ</t>
    </rPh>
    <rPh sb="1" eb="2">
      <t>クチ</t>
    </rPh>
    <rPh sb="2" eb="4">
      <t>エンチョウ</t>
    </rPh>
    <phoneticPr fontId="2"/>
  </si>
  <si>
    <t>EEE003XXX</t>
  </si>
  <si>
    <t>片口延長ｹｰﾌﾞﾙ　80ｍ</t>
    <rPh sb="0" eb="1">
      <t>カタ</t>
    </rPh>
    <rPh sb="1" eb="2">
      <t>クチ</t>
    </rPh>
    <rPh sb="2" eb="4">
      <t>エンチョウ</t>
    </rPh>
    <phoneticPr fontId="2"/>
  </si>
  <si>
    <t>EEE004XXX</t>
  </si>
  <si>
    <t>片口延長ｹｰﾌﾞﾙ　90ｍ</t>
    <rPh sb="0" eb="1">
      <t>カタ</t>
    </rPh>
    <rPh sb="1" eb="2">
      <t>クチ</t>
    </rPh>
    <rPh sb="2" eb="4">
      <t>エンチョウ</t>
    </rPh>
    <phoneticPr fontId="2"/>
  </si>
  <si>
    <t>EEE005XXX</t>
  </si>
  <si>
    <t>両口延長ｹｰﾌﾞﾙ　5ｍ</t>
    <rPh sb="0" eb="1">
      <t>リョウ</t>
    </rPh>
    <rPh sb="1" eb="2">
      <t>クチ</t>
    </rPh>
    <rPh sb="2" eb="4">
      <t>エンチョウ</t>
    </rPh>
    <phoneticPr fontId="2"/>
  </si>
  <si>
    <t>EEE006XXX</t>
  </si>
  <si>
    <t>両口延長ｹｰﾌﾞﾙ　10ｍ</t>
    <rPh sb="0" eb="1">
      <t>リョウ</t>
    </rPh>
    <rPh sb="1" eb="2">
      <t>クチ</t>
    </rPh>
    <rPh sb="2" eb="4">
      <t>エンチョウ</t>
    </rPh>
    <phoneticPr fontId="2"/>
  </si>
  <si>
    <t>EEE007XXX</t>
  </si>
  <si>
    <t>両口延長ｹｰﾌﾞﾙ　20ｍ</t>
    <rPh sb="0" eb="1">
      <t>リョウ</t>
    </rPh>
    <rPh sb="1" eb="2">
      <t>クチ</t>
    </rPh>
    <rPh sb="2" eb="4">
      <t>エンチョウ</t>
    </rPh>
    <phoneticPr fontId="2"/>
  </si>
  <si>
    <t>EEE008XXX</t>
  </si>
  <si>
    <t>2集電ｹｰﾌﾞﾙ</t>
    <rPh sb="1" eb="2">
      <t>シュウ</t>
    </rPh>
    <rPh sb="2" eb="3">
      <t>デン</t>
    </rPh>
    <phoneticPr fontId="2"/>
  </si>
  <si>
    <t>EEE009XXX</t>
  </si>
  <si>
    <t>3集電ｹｰﾌﾞﾙ</t>
    <rPh sb="1" eb="2">
      <t>シュウ</t>
    </rPh>
    <rPh sb="2" eb="3">
      <t>デン</t>
    </rPh>
    <phoneticPr fontId="2"/>
  </si>
  <si>
    <t>EEE010XXX</t>
  </si>
  <si>
    <t>4集電ｹｰﾌﾞﾙ</t>
    <rPh sb="1" eb="2">
      <t>シュウ</t>
    </rPh>
    <rPh sb="2" eb="3">
      <t>デン</t>
    </rPh>
    <phoneticPr fontId="2"/>
  </si>
  <si>
    <t>EEE011XXX</t>
  </si>
  <si>
    <t>5集電ｹｰﾌﾞﾙ</t>
    <rPh sb="1" eb="2">
      <t>シュウ</t>
    </rPh>
    <rPh sb="2" eb="3">
      <t>デン</t>
    </rPh>
    <phoneticPr fontId="2"/>
  </si>
  <si>
    <t>EEE012XXX</t>
  </si>
  <si>
    <t>折板ｱﾙﾐﾊｾﾞ金具　端部</t>
    <rPh sb="0" eb="1">
      <t>オリ</t>
    </rPh>
    <rPh sb="1" eb="2">
      <t>イタ</t>
    </rPh>
    <rPh sb="7" eb="9">
      <t>カナグ</t>
    </rPh>
    <rPh sb="9" eb="10">
      <t>　</t>
    </rPh>
    <rPh sb="11" eb="12">
      <t>ブ</t>
    </rPh>
    <phoneticPr fontId="2"/>
  </si>
  <si>
    <t>EEE013XXX</t>
  </si>
  <si>
    <t>折板ｱﾙﾐﾊｾﾞ金具　中間部</t>
    <rPh sb="0" eb="1">
      <t>オリ</t>
    </rPh>
    <rPh sb="1" eb="2">
      <t>イタ</t>
    </rPh>
    <rPh sb="7" eb="9">
      <t>カナグ</t>
    </rPh>
    <rPh sb="9" eb="10">
      <t>　</t>
    </rPh>
    <rPh sb="11" eb="13">
      <t>チュウカン</t>
    </rPh>
    <phoneticPr fontId="2"/>
  </si>
  <si>
    <t>EEE014XXX</t>
  </si>
  <si>
    <t>折板ｱﾙﾐﾊｾﾞ金具　中間部　接地</t>
    <rPh sb="0" eb="1">
      <t>オリ</t>
    </rPh>
    <rPh sb="1" eb="2">
      <t>イタ</t>
    </rPh>
    <rPh sb="7" eb="9">
      <t>カナグ</t>
    </rPh>
    <rPh sb="9" eb="10">
      <t>　</t>
    </rPh>
    <rPh sb="11" eb="13">
      <t>チュウカン</t>
    </rPh>
    <rPh sb="15" eb="17">
      <t>セッチ</t>
    </rPh>
    <phoneticPr fontId="2"/>
  </si>
  <si>
    <t>EEE015XXX</t>
  </si>
  <si>
    <t>PCS-遠隔制御間ｹｰﾌﾞﾙ30ｍ</t>
    <rPh sb="4" eb="6">
      <t>エンカク</t>
    </rPh>
    <rPh sb="6" eb="8">
      <t>セイギョ</t>
    </rPh>
    <rPh sb="8" eb="9">
      <t>カン</t>
    </rPh>
    <phoneticPr fontId="2"/>
  </si>
  <si>
    <t>EEE016XXX</t>
  </si>
  <si>
    <t>PCS-通信ｹｰﾌﾞﾙ5ｍ</t>
    <rPh sb="4" eb="6">
      <t>ツウシン</t>
    </rPh>
    <phoneticPr fontId="2"/>
  </si>
  <si>
    <t>EEE017XXX</t>
  </si>
  <si>
    <t>大型液晶モニター（サイネージ）</t>
    <rPh sb="0" eb="2">
      <t>オオガタ</t>
    </rPh>
    <rPh sb="2" eb="4">
      <t>エキショウ</t>
    </rPh>
    <phoneticPr fontId="2"/>
  </si>
  <si>
    <t>EEE018XXX</t>
  </si>
  <si>
    <t>式</t>
    <rPh sb="0" eb="1">
      <t>シキ</t>
    </rPh>
    <phoneticPr fontId="2"/>
  </si>
  <si>
    <t>分電盤</t>
    <rPh sb="0" eb="3">
      <t>ブンデンバン</t>
    </rPh>
    <phoneticPr fontId="2"/>
  </si>
  <si>
    <t>EEE019XXX</t>
  </si>
  <si>
    <t>面</t>
    <rPh sb="0" eb="1">
      <t>メン</t>
    </rPh>
    <phoneticPr fontId="2"/>
  </si>
  <si>
    <t>電線</t>
    <rPh sb="0" eb="2">
      <t>デンセン</t>
    </rPh>
    <phoneticPr fontId="2"/>
  </si>
  <si>
    <t>m</t>
    <phoneticPr fontId="2"/>
  </si>
  <si>
    <t>ｹｰﾌﾞﾙ</t>
    <phoneticPr fontId="2"/>
  </si>
  <si>
    <t>同上付属品</t>
    <rPh sb="0" eb="2">
      <t>ドウジョウ</t>
    </rPh>
    <rPh sb="2" eb="4">
      <t>フゾク</t>
    </rPh>
    <rPh sb="4" eb="5">
      <t>ヒン</t>
    </rPh>
    <phoneticPr fontId="2"/>
  </si>
  <si>
    <t>電線管</t>
    <rPh sb="0" eb="3">
      <t>デンセンカン</t>
    </rPh>
    <phoneticPr fontId="2"/>
  </si>
  <si>
    <t>本</t>
    <rPh sb="0" eb="1">
      <t>ホン</t>
    </rPh>
    <phoneticPr fontId="2"/>
  </si>
  <si>
    <t>スリムダクト</t>
    <phoneticPr fontId="2"/>
  </si>
  <si>
    <t>配管固定金具</t>
    <rPh sb="2" eb="4">
      <t>コテイ</t>
    </rPh>
    <rPh sb="4" eb="6">
      <t>カナグ</t>
    </rPh>
    <phoneticPr fontId="2"/>
  </si>
  <si>
    <t>プルボックス　200*200*200</t>
    <phoneticPr fontId="2"/>
  </si>
  <si>
    <t>個</t>
    <rPh sb="0" eb="1">
      <t>コ</t>
    </rPh>
    <phoneticPr fontId="2"/>
  </si>
  <si>
    <t>プルボックス　400*400*250</t>
    <phoneticPr fontId="2"/>
  </si>
  <si>
    <t>プルボックス　600*400*250</t>
    <phoneticPr fontId="2"/>
  </si>
  <si>
    <t>雑材消耗品</t>
    <phoneticPr fontId="2"/>
  </si>
  <si>
    <t>足場費</t>
    <rPh sb="0" eb="2">
      <t>アシバ</t>
    </rPh>
    <rPh sb="2" eb="3">
      <t>ヒ</t>
    </rPh>
    <phoneticPr fontId="2"/>
  </si>
  <si>
    <t>人</t>
    <rPh sb="0" eb="1">
      <t>ニン</t>
    </rPh>
    <phoneticPr fontId="2"/>
  </si>
  <si>
    <t>労務費</t>
    <rPh sb="0" eb="2">
      <t>ロウム</t>
    </rPh>
    <rPh sb="2" eb="3">
      <t>ヒ</t>
    </rPh>
    <phoneticPr fontId="2"/>
  </si>
  <si>
    <t>交通運搬費</t>
    <rPh sb="0" eb="2">
      <t>コウツウ</t>
    </rPh>
    <rPh sb="2" eb="4">
      <t>ウンパン</t>
    </rPh>
    <rPh sb="4" eb="5">
      <t>ヒ</t>
    </rPh>
    <phoneticPr fontId="2"/>
  </si>
  <si>
    <t>現場管理費</t>
    <rPh sb="0" eb="2">
      <t>ゲンバ</t>
    </rPh>
    <rPh sb="2" eb="5">
      <t>カンリヒ</t>
    </rPh>
    <phoneticPr fontId="2"/>
  </si>
  <si>
    <t>電力申請費</t>
    <rPh sb="0" eb="2">
      <t>デンリョク</t>
    </rPh>
    <rPh sb="2" eb="4">
      <t>シンセイ</t>
    </rPh>
    <rPh sb="4" eb="5">
      <t>ヒ</t>
    </rPh>
    <phoneticPr fontId="2"/>
  </si>
  <si>
    <t>BELS</t>
  </si>
  <si>
    <t>Ⅰ．BELS認証費</t>
    <rPh sb="6" eb="9">
      <t>ニンショウヒ</t>
    </rPh>
    <phoneticPr fontId="2"/>
  </si>
  <si>
    <t>Ⅰ．　　　BELS認証費</t>
    <rPh sb="9" eb="11">
      <t>ニンショウ</t>
    </rPh>
    <phoneticPr fontId="63"/>
  </si>
  <si>
    <t>Ⅰ．BELS認証費</t>
    <rPh sb="6" eb="8">
      <t>ニンショウ</t>
    </rPh>
    <rPh sb="8" eb="9">
      <t>ヒ</t>
    </rPh>
    <phoneticPr fontId="63"/>
  </si>
  <si>
    <t>Ⅰ．　　　BELS認証費</t>
    <rPh sb="9" eb="12">
      <t>ニンショウヒ</t>
    </rPh>
    <phoneticPr fontId="63"/>
  </si>
  <si>
    <t>3.太陽光発電設備の導入</t>
    <rPh sb="2" eb="7">
      <t>タイヨウコウハツデン</t>
    </rPh>
    <phoneticPr fontId="63"/>
  </si>
  <si>
    <t>4.BEMSの導入</t>
    <phoneticPr fontId="2"/>
  </si>
  <si>
    <t>3.太陽光発電設備の導入</t>
  </si>
  <si>
    <t>4.BEMSの導入</t>
    <rPh sb="7" eb="9">
      <t>ドウニュウ</t>
    </rPh>
    <phoneticPr fontId="73"/>
  </si>
  <si>
    <t>交付申請時</t>
    <rPh sb="0" eb="2">
      <t>コウフ</t>
    </rPh>
    <rPh sb="2" eb="5">
      <t>シンセイジ</t>
    </rPh>
    <phoneticPr fontId="63"/>
  </si>
  <si>
    <t>交付申請時</t>
    <rPh sb="0" eb="2">
      <t>コウフ</t>
    </rPh>
    <phoneticPr fontId="2"/>
  </si>
  <si>
    <t>1.BELS評価料金・BELSプレート料金</t>
    <rPh sb="6" eb="10">
      <t>ヒョウカリョウキン</t>
    </rPh>
    <rPh sb="19" eb="21">
      <t>リョウキン</t>
    </rPh>
    <phoneticPr fontId="74"/>
  </si>
  <si>
    <t>別紙１</t>
    <phoneticPr fontId="2"/>
  </si>
  <si>
    <t>（別添1）システム概念図</t>
    <rPh sb="1" eb="3">
      <t>ベッテン</t>
    </rPh>
    <rPh sb="9" eb="12">
      <t>ガイネンズ</t>
    </rPh>
    <phoneticPr fontId="2"/>
  </si>
  <si>
    <t>別添１(　)</t>
    <rPh sb="0" eb="2">
      <t>ベッテン</t>
    </rPh>
    <phoneticPr fontId="2"/>
  </si>
  <si>
    <t>（別添２）エネルギー計量計画図</t>
    <rPh sb="1" eb="3">
      <t>ベッテン</t>
    </rPh>
    <rPh sb="10" eb="12">
      <t>ケイリョウ</t>
    </rPh>
    <rPh sb="12" eb="15">
      <t>ケイカクズ</t>
    </rPh>
    <phoneticPr fontId="2"/>
  </si>
  <si>
    <t>（別添５）</t>
    <phoneticPr fontId="2"/>
  </si>
  <si>
    <t>（別添４） ZEB事業紹介図</t>
    <phoneticPr fontId="2"/>
  </si>
  <si>
    <t>別添１(2)</t>
    <rPh sb="0" eb="2">
      <t>ベッテン</t>
    </rPh>
    <phoneticPr fontId="2"/>
  </si>
  <si>
    <t>（別添３）</t>
    <phoneticPr fontId="2"/>
  </si>
  <si>
    <t>既存建築物『ZEB』</t>
  </si>
  <si>
    <t>既存建築物Nearly ZEB</t>
  </si>
  <si>
    <t>実施計画書（新築建築物のZEB実現に向けた先進的省エネルギー建築物実証事業）</t>
    <rPh sb="0" eb="5">
      <t>ジッシケイカクショ</t>
    </rPh>
    <rPh sb="6" eb="11">
      <t>シンチクケンチクブツ</t>
    </rPh>
    <phoneticPr fontId="2"/>
  </si>
  <si>
    <t>実施計画書（既存建築物のZEB実現に向けた先進的省エネルギー建築物実証事業）</t>
    <rPh sb="0" eb="5">
      <t>ジッシケイカクショ</t>
    </rPh>
    <rPh sb="6" eb="8">
      <t>キゾン</t>
    </rPh>
    <rPh sb="8" eb="11">
      <t>ケンチクブツ</t>
    </rPh>
    <phoneticPr fontId="2"/>
  </si>
  <si>
    <t>別添５にて作成し添付すること</t>
    <phoneticPr fontId="2"/>
  </si>
  <si>
    <t>再エネ100％事業</t>
    <rPh sb="0" eb="1">
      <t>サイ</t>
    </rPh>
    <rPh sb="7" eb="9">
      <t>ジギョウ</t>
    </rPh>
    <phoneticPr fontId="14"/>
  </si>
  <si>
    <t>新耐震基準以前の建物の建替えを行う事業</t>
    <rPh sb="0" eb="1">
      <t>シン</t>
    </rPh>
    <rPh sb="1" eb="3">
      <t>タイシン</t>
    </rPh>
    <rPh sb="3" eb="5">
      <t>キジュン</t>
    </rPh>
    <rPh sb="5" eb="7">
      <t>イゼン</t>
    </rPh>
    <rPh sb="8" eb="10">
      <t>タテモノ</t>
    </rPh>
    <rPh sb="11" eb="13">
      <t>タテカ</t>
    </rPh>
    <rPh sb="15" eb="16">
      <t>オコナ</t>
    </rPh>
    <rPh sb="17" eb="19">
      <t>ジギョウ</t>
    </rPh>
    <phoneticPr fontId="14"/>
  </si>
  <si>
    <t>先に別添5の入力を済ませてください！</t>
    <rPh sb="0" eb="1">
      <t>サキ</t>
    </rPh>
    <rPh sb="2" eb="4">
      <t>ベッテン</t>
    </rPh>
    <rPh sb="6" eb="8">
      <t>ニュウリョク</t>
    </rPh>
    <rPh sb="9" eb="10">
      <t>ス</t>
    </rPh>
    <phoneticPr fontId="2"/>
  </si>
  <si>
    <t>（１）は入力不要。別添3等からの自動計算になります。</t>
    <rPh sb="4" eb="6">
      <t>ニュウリョク</t>
    </rPh>
    <rPh sb="6" eb="8">
      <t>フヨウ</t>
    </rPh>
    <rPh sb="9" eb="11">
      <t>ベッテン</t>
    </rPh>
    <rPh sb="12" eb="13">
      <t>トウ</t>
    </rPh>
    <rPh sb="16" eb="18">
      <t>ジドウ</t>
    </rPh>
    <rPh sb="18" eb="20">
      <t>ケイサン</t>
    </rPh>
    <phoneticPr fontId="2"/>
  </si>
  <si>
    <t>別添3の数値を自動反映させるので、先に別添3を入力してください。</t>
    <rPh sb="7" eb="9">
      <t>ジドウ</t>
    </rPh>
    <rPh sb="23" eb="25">
      <t>ニュウリョク</t>
    </rPh>
    <phoneticPr fontId="2"/>
  </si>
  <si>
    <t>　　※別添1（Ａ４）にて作成し添付して下さい。</t>
    <rPh sb="19" eb="20">
      <t>クダ</t>
    </rPh>
    <phoneticPr fontId="2"/>
  </si>
  <si>
    <t>別添1（1）：外皮性能</t>
    <rPh sb="0" eb="2">
      <t>ベッテン</t>
    </rPh>
    <rPh sb="7" eb="9">
      <t>ガイヒ</t>
    </rPh>
    <rPh sb="9" eb="11">
      <t>セイノウ</t>
    </rPh>
    <phoneticPr fontId="2"/>
  </si>
  <si>
    <t>別添1（2）：空調設備</t>
    <rPh sb="0" eb="2">
      <t>ベッテン</t>
    </rPh>
    <rPh sb="7" eb="9">
      <t>クウチョウ</t>
    </rPh>
    <rPh sb="9" eb="11">
      <t>セツビ</t>
    </rPh>
    <phoneticPr fontId="2"/>
  </si>
  <si>
    <t>別添1（3）：全熱交換器システム</t>
    <rPh sb="0" eb="2">
      <t>ベッテン</t>
    </rPh>
    <rPh sb="7" eb="8">
      <t>ゼン</t>
    </rPh>
    <rPh sb="8" eb="11">
      <t>ネツコウカン</t>
    </rPh>
    <rPh sb="11" eb="12">
      <t>キ</t>
    </rPh>
    <phoneticPr fontId="2"/>
  </si>
  <si>
    <t>別添1（4）：LED照明器具</t>
    <rPh sb="0" eb="2">
      <t>ベッテン</t>
    </rPh>
    <rPh sb="10" eb="12">
      <t>ショウメイ</t>
    </rPh>
    <rPh sb="12" eb="14">
      <t>キグ</t>
    </rPh>
    <phoneticPr fontId="2"/>
  </si>
  <si>
    <t>別添1（5）：太陽光発電</t>
    <rPh sb="0" eb="2">
      <t>ベッテン</t>
    </rPh>
    <rPh sb="7" eb="9">
      <t>タイヨウ</t>
    </rPh>
    <rPh sb="9" eb="10">
      <t>ヒカリ</t>
    </rPh>
    <rPh sb="10" eb="12">
      <t>ハツデン</t>
    </rPh>
    <phoneticPr fontId="2"/>
  </si>
  <si>
    <t>※別添1の目次を記入</t>
    <rPh sb="1" eb="3">
      <t>ベッテン</t>
    </rPh>
    <rPh sb="5" eb="7">
      <t>モクジ</t>
    </rPh>
    <rPh sb="8" eb="10">
      <t>キニュウ</t>
    </rPh>
    <phoneticPr fontId="2"/>
  </si>
  <si>
    <t>福島県ＺＥＢ化モデル事業補助金</t>
    <rPh sb="0" eb="3">
      <t>フクシマケン</t>
    </rPh>
    <rPh sb="6" eb="7">
      <t>カ</t>
    </rPh>
    <rPh sb="10" eb="12">
      <t>ジギョウ</t>
    </rPh>
    <rPh sb="12" eb="15">
      <t>ホジョキン</t>
    </rPh>
    <phoneticPr fontId="2"/>
  </si>
  <si>
    <t>既築</t>
  </si>
  <si>
    <t>事業完了予定日：</t>
    <phoneticPr fontId="2"/>
  </si>
  <si>
    <t>・令和6年3月10日以前の日付であること。</t>
    <rPh sb="1" eb="3">
      <t>レイワ</t>
    </rPh>
    <rPh sb="4" eb="5">
      <t>ネン</t>
    </rPh>
    <phoneticPr fontId="2"/>
  </si>
  <si>
    <r>
      <t>（２）補助事業担当</t>
    </r>
    <r>
      <rPr>
        <sz val="10"/>
        <color rgb="FFFF0000"/>
        <rFont val="ＭＳ ゴシック"/>
        <family val="3"/>
        <charset val="128"/>
      </rPr>
      <t>　</t>
    </r>
    <r>
      <rPr>
        <sz val="9"/>
        <color rgb="FFFF0000"/>
        <rFont val="ＭＳ ゴシック"/>
        <family val="3"/>
        <charset val="128"/>
      </rPr>
      <t>補助事業に関して福島県からご連絡する場合があります。</t>
    </r>
    <rPh sb="18" eb="21">
      <t>フクシマケン</t>
    </rPh>
    <phoneticPr fontId="2"/>
  </si>
  <si>
    <t>補助事業の完了予定日</t>
    <phoneticPr fontId="2"/>
  </si>
  <si>
    <t>　補助事業の開始及び完了予定日</t>
    <phoneticPr fontId="2"/>
  </si>
  <si>
    <t>スケジュール表</t>
    <phoneticPr fontId="2"/>
  </si>
  <si>
    <t>2月</t>
    <rPh sb="1" eb="2">
      <t>ガツ</t>
    </rPh>
    <phoneticPr fontId="2"/>
  </si>
  <si>
    <t>3月</t>
    <rPh sb="1" eb="2">
      <t>ガツ</t>
    </rPh>
    <phoneticPr fontId="2"/>
  </si>
  <si>
    <t>内設備工事費</t>
    <rPh sb="0" eb="1">
      <t>ウチ</t>
    </rPh>
    <rPh sb="1" eb="3">
      <t>セツビ</t>
    </rPh>
    <rPh sb="3" eb="6">
      <t>コウジヒ</t>
    </rPh>
    <phoneticPr fontId="2"/>
  </si>
  <si>
    <t>【概略予算書】</t>
    <phoneticPr fontId="2"/>
  </si>
  <si>
    <t>【概略予算書】</t>
    <rPh sb="1" eb="3">
      <t>ガイリャク</t>
    </rPh>
    <rPh sb="3" eb="6">
      <t>ヨサンショ</t>
    </rPh>
    <phoneticPr fontId="2"/>
  </si>
  <si>
    <t>新設・既設
の確認</t>
    <rPh sb="0" eb="2">
      <t>シンセツ</t>
    </rPh>
    <rPh sb="3" eb="5">
      <t>キセツ</t>
    </rPh>
    <rPh sb="7" eb="9">
      <t>カクニン</t>
    </rPh>
    <phoneticPr fontId="2"/>
  </si>
  <si>
    <t>事業完了予定日
（半角数字で記入）</t>
    <phoneticPr fontId="2"/>
  </si>
  <si>
    <t>補助金
申請額</t>
    <phoneticPr fontId="2"/>
  </si>
  <si>
    <t>事業全体</t>
    <phoneticPr fontId="2"/>
  </si>
  <si>
    <t>一次エネルギー削減率</t>
    <phoneticPr fontId="2"/>
  </si>
  <si>
    <t>●太陽光発電設備：
　５万円/kW
●蓄電池：
　蓄電池の価格（円/kWh）
　の１／３
●高効率照明：
　１／２
●その他ZEB化に係る設備：
　２／３</t>
    <rPh sb="1" eb="8">
      <t>タイヨウコウハツデンセツビ</t>
    </rPh>
    <rPh sb="12" eb="14">
      <t>マンエン</t>
    </rPh>
    <rPh sb="19" eb="22">
      <t>チクデンチ</t>
    </rPh>
    <rPh sb="25" eb="28">
      <t>チクデンチ</t>
    </rPh>
    <rPh sb="29" eb="31">
      <t>カカク</t>
    </rPh>
    <rPh sb="32" eb="33">
      <t>エン</t>
    </rPh>
    <rPh sb="46" eb="51">
      <t>コウコウリツショウメイ</t>
    </rPh>
    <rPh sb="61" eb="62">
      <t>タ</t>
    </rPh>
    <rPh sb="65" eb="66">
      <t>カ</t>
    </rPh>
    <rPh sb="67" eb="68">
      <t>カカ</t>
    </rPh>
    <rPh sb="69" eb="71">
      <t>セツビ</t>
    </rPh>
    <phoneticPr fontId="2"/>
  </si>
  <si>
    <t>限度額</t>
    <rPh sb="0" eb="3">
      <t>ゲンドガク</t>
    </rPh>
    <phoneticPr fontId="2"/>
  </si>
  <si>
    <t>補助金申請額の合計は1000円未満切り捨てとする。</t>
    <rPh sb="7" eb="9">
      <t>ゴウケイ</t>
    </rPh>
    <phoneticPr fontId="2"/>
  </si>
  <si>
    <t>補助事業に要する経費 ＊1</t>
    <phoneticPr fontId="2"/>
  </si>
  <si>
    <t>補助対象
経費
＊2</t>
    <phoneticPr fontId="2"/>
  </si>
  <si>
    <t>３．チェックシートを活用して、記入漏れのないようご注意下さい。</t>
    <rPh sb="10" eb="12">
      <t>カツヨウ</t>
    </rPh>
    <rPh sb="15" eb="17">
      <t>キニュウ</t>
    </rPh>
    <rPh sb="17" eb="18">
      <t>モ</t>
    </rPh>
    <rPh sb="25" eb="27">
      <t>チュウイ</t>
    </rPh>
    <rPh sb="27" eb="28">
      <t>クダ</t>
    </rPh>
    <phoneticPr fontId="2"/>
  </si>
  <si>
    <t>モデル性</t>
    <rPh sb="3" eb="4">
      <t>セイ</t>
    </rPh>
    <phoneticPr fontId="14"/>
  </si>
  <si>
    <t>＊効果性、波及効果、県内企業の技術や製品等の採用等を記入する。</t>
    <rPh sb="1" eb="3">
      <t>コウカ</t>
    </rPh>
    <rPh sb="3" eb="4">
      <t>セイ</t>
    </rPh>
    <rPh sb="5" eb="7">
      <t>ハキュウ</t>
    </rPh>
    <rPh sb="7" eb="9">
      <t>コウカ</t>
    </rPh>
    <rPh sb="10" eb="14">
      <t>ケンナイキギョウ</t>
    </rPh>
    <rPh sb="15" eb="17">
      <t>ギジュツ</t>
    </rPh>
    <rPh sb="18" eb="21">
      <t>セイヒントウ</t>
    </rPh>
    <rPh sb="22" eb="24">
      <t>サイヨウ</t>
    </rPh>
    <phoneticPr fontId="2"/>
  </si>
  <si>
    <t>契約電力（kW）</t>
    <phoneticPr fontId="2"/>
  </si>
  <si>
    <t>（３）申請者の業務実績に関する事項　（直近１年間の業務実績）</t>
    <phoneticPr fontId="2"/>
  </si>
  <si>
    <t>記入例</t>
    <rPh sb="0" eb="2">
      <t>キニュウ</t>
    </rPh>
    <rPh sb="2" eb="3">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</si>
</sst>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quot;¥&quot;\-#,##0"/>
    <numFmt numFmtId="176" formatCode="0.00000E+00"/>
    <numFmt numFmtId="177" formatCode="0.0%"/>
    <numFmt numFmtId="178" formatCode="#"/>
    <numFmt numFmtId="179" formatCode="0.0000"/>
    <numFmt numFmtId="180" formatCode="#,##0.000;[Red]\-#,##0.000"/>
    <numFmt numFmtId="181" formatCode="0.00_ "/>
    <numFmt numFmtId="182" formatCode="[$-411]ggge&quot;年&quot;m&quot;月&quot;d&quot;日&quot;;@"/>
    <numFmt numFmtId="183" formatCode="0_ "/>
    <numFmt numFmtId="184" formatCode="#,##0.0;[Red]\-#,##0.0"/>
    <numFmt numFmtId="185" formatCode="#,##0;&quot;▲ &quot;#,##0"/>
    <numFmt numFmtId="186" formatCode="#,##0_);[Red]\(#,##0\)"/>
  </numFmts>
  <fonts count="90">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ゴシック"/>
      <family val="3"/>
      <charset val="128"/>
    </font>
    <font>
      <sz val="10"/>
      <color theme="1"/>
      <name val="ＭＳ ゴシック"/>
      <family val="3"/>
      <charset val="128"/>
    </font>
    <font>
      <sz val="12"/>
      <color theme="1"/>
      <name val="ＭＳ ゴシック"/>
      <family val="3"/>
      <charset val="128"/>
    </font>
    <font>
      <b/>
      <sz val="10"/>
      <color theme="1"/>
      <name val="ＭＳ ゴシック"/>
      <family val="3"/>
      <charset val="128"/>
    </font>
    <font>
      <sz val="10"/>
      <color theme="1"/>
      <name val="Century"/>
      <family val="1"/>
    </font>
    <font>
      <sz val="10"/>
      <color rgb="FFFF0000"/>
      <name val="ＭＳ ゴシック"/>
      <family val="3"/>
      <charset val="128"/>
    </font>
    <font>
      <sz val="9"/>
      <color theme="1"/>
      <name val="ＭＳ 明朝"/>
      <family val="1"/>
      <charset val="128"/>
    </font>
    <font>
      <sz val="9"/>
      <color rgb="FFFF0000"/>
      <name val="ＭＳ ゴシック"/>
      <family val="3"/>
      <charset val="128"/>
    </font>
    <font>
      <sz val="9"/>
      <color rgb="FFFF0000"/>
      <name val="ＭＳ 明朝"/>
      <family val="1"/>
      <charset val="128"/>
    </font>
    <font>
      <sz val="11"/>
      <color theme="1"/>
      <name val="Century"/>
      <family val="1"/>
    </font>
    <font>
      <b/>
      <sz val="11"/>
      <color theme="1"/>
      <name val="ＭＳ ゴシック"/>
      <family val="3"/>
      <charset val="128"/>
    </font>
    <font>
      <sz val="10"/>
      <color theme="1"/>
      <name val="游ゴシック"/>
      <family val="2"/>
      <charset val="128"/>
      <scheme val="minor"/>
    </font>
    <font>
      <sz val="10"/>
      <color theme="1"/>
      <name val="ＭＳ 明朝"/>
      <family val="1"/>
      <charset val="128"/>
    </font>
    <font>
      <sz val="12"/>
      <color rgb="FFFF0000"/>
      <name val="ＭＳ ゴシック"/>
      <family val="3"/>
      <charset val="128"/>
    </font>
    <font>
      <sz val="8"/>
      <color theme="1"/>
      <name val="ＭＳ 明朝"/>
      <family val="1"/>
      <charset val="128"/>
    </font>
    <font>
      <sz val="11"/>
      <color rgb="FFFF0000"/>
      <name val="ＭＳ ゴシック"/>
      <family val="3"/>
      <charset val="128"/>
    </font>
    <font>
      <sz val="12"/>
      <color theme="1"/>
      <name val="Century"/>
      <family val="1"/>
    </font>
    <font>
      <sz val="9"/>
      <color theme="1"/>
      <name val="Century"/>
      <family val="1"/>
    </font>
    <font>
      <b/>
      <sz val="9"/>
      <color rgb="FFFF0000"/>
      <name val="ＭＳ ゴシック"/>
      <family val="3"/>
      <charset val="128"/>
    </font>
    <font>
      <sz val="11"/>
      <color rgb="FFFF0000"/>
      <name val="游ゴシック"/>
      <family val="2"/>
      <charset val="128"/>
      <scheme val="minor"/>
    </font>
    <font>
      <sz val="9"/>
      <color theme="1"/>
      <name val="游ゴシック"/>
      <family val="2"/>
      <charset val="128"/>
      <scheme val="minor"/>
    </font>
    <font>
      <sz val="10"/>
      <color rgb="FFFF0000"/>
      <name val="ＭＳ 明朝"/>
      <family val="1"/>
      <charset val="128"/>
    </font>
    <font>
      <sz val="11"/>
      <color theme="1"/>
      <name val="ＭＳ 明朝"/>
      <family val="1"/>
      <charset val="128"/>
    </font>
    <font>
      <sz val="10"/>
      <color rgb="FFFF0000"/>
      <name val="Century"/>
      <family val="1"/>
    </font>
    <font>
      <sz val="11"/>
      <color rgb="FFFF0000"/>
      <name val="ＭＳ 明朝"/>
      <family val="1"/>
      <charset val="128"/>
    </font>
    <font>
      <sz val="9"/>
      <color indexed="81"/>
      <name val="MS P ゴシック"/>
      <family val="3"/>
      <charset val="128"/>
    </font>
    <font>
      <sz val="9"/>
      <color indexed="81"/>
      <name val="ＭＳ Ｐゴシック"/>
      <family val="3"/>
      <charset val="128"/>
    </font>
    <font>
      <sz val="11"/>
      <color rgb="FFFF0000"/>
      <name val="游ゴシック"/>
      <family val="3"/>
      <charset val="128"/>
      <scheme val="minor"/>
    </font>
    <font>
      <sz val="9"/>
      <name val="ＭＳ 明朝"/>
      <family val="1"/>
      <charset val="128"/>
    </font>
    <font>
      <sz val="10"/>
      <name val="ＭＳ 明朝"/>
      <family val="1"/>
      <charset val="128"/>
    </font>
    <font>
      <sz val="9"/>
      <color indexed="81"/>
      <name val="ＭＳ ゴシック"/>
      <family val="3"/>
      <charset val="128"/>
    </font>
    <font>
      <i/>
      <sz val="9"/>
      <color indexed="81"/>
      <name val="MS P ゴシック"/>
      <family val="3"/>
      <charset val="128"/>
    </font>
    <font>
      <sz val="9"/>
      <color theme="1"/>
      <name val="ＭＳ ゴシック"/>
      <family val="3"/>
      <charset val="128"/>
    </font>
    <font>
      <vertAlign val="subscript"/>
      <sz val="9"/>
      <color theme="1"/>
      <name val="ＭＳ 明朝"/>
      <family val="1"/>
      <charset val="128"/>
    </font>
    <font>
      <b/>
      <sz val="10"/>
      <color rgb="FFFF0000"/>
      <name val="ＭＳ ゴシック"/>
      <family val="3"/>
      <charset val="128"/>
    </font>
    <font>
      <i/>
      <sz val="10"/>
      <color theme="1"/>
      <name val="ＭＳ ゴシック"/>
      <family val="3"/>
      <charset val="128"/>
    </font>
    <font>
      <sz val="8"/>
      <name val="ＭＳ 明朝"/>
      <family val="1"/>
      <charset val="128"/>
    </font>
    <font>
      <sz val="11"/>
      <name val="ＭＳ Ｐゴシック"/>
      <family val="3"/>
      <charset val="128"/>
    </font>
    <font>
      <sz val="11"/>
      <color rgb="FFFF0000"/>
      <name val="ＭＳ Ｐゴシック"/>
      <family val="3"/>
      <charset val="128"/>
    </font>
    <font>
      <sz val="11"/>
      <name val="游ゴシック"/>
      <family val="2"/>
      <charset val="128"/>
      <scheme val="minor"/>
    </font>
    <font>
      <vertAlign val="subscript"/>
      <sz val="8"/>
      <color theme="1"/>
      <name val="ＭＳ 明朝"/>
      <family val="1"/>
      <charset val="128"/>
    </font>
    <font>
      <sz val="9"/>
      <color indexed="10"/>
      <name val="MS P ゴシック"/>
      <family val="3"/>
      <charset val="128"/>
    </font>
    <font>
      <sz val="9"/>
      <color indexed="10"/>
      <name val="ＭＳ Ｐゴシック"/>
      <family val="3"/>
      <charset val="128"/>
    </font>
    <font>
      <b/>
      <sz val="11"/>
      <color rgb="FF000000"/>
      <name val="ＭＳ ゴシック"/>
      <family val="3"/>
      <charset val="128"/>
    </font>
    <font>
      <b/>
      <sz val="9"/>
      <color theme="1"/>
      <name val="ＭＳ ゴシック"/>
      <family val="3"/>
      <charset val="128"/>
    </font>
    <font>
      <sz val="10"/>
      <color rgb="FF000000"/>
      <name val="ＭＳ 明朝"/>
      <family val="1"/>
      <charset val="128"/>
    </font>
    <font>
      <u/>
      <sz val="10"/>
      <color rgb="FFFF0000"/>
      <name val="ＭＳ ゴシック"/>
      <family val="3"/>
      <charset val="128"/>
    </font>
    <font>
      <sz val="10"/>
      <color theme="1"/>
      <name val="ＭＳ Ｐ明朝"/>
      <family val="1"/>
      <charset val="128"/>
    </font>
    <font>
      <vertAlign val="subscript"/>
      <sz val="8"/>
      <name val="ＭＳ 明朝"/>
      <family val="1"/>
      <charset val="128"/>
    </font>
    <font>
      <sz val="10"/>
      <name val="游ゴシック"/>
      <family val="2"/>
      <charset val="128"/>
      <scheme val="minor"/>
    </font>
    <font>
      <i/>
      <sz val="10"/>
      <name val="ＭＳ 明朝"/>
      <family val="1"/>
      <charset val="128"/>
    </font>
    <font>
      <sz val="10"/>
      <name val="ＭＳ ゴシック"/>
      <family val="3"/>
      <charset val="128"/>
    </font>
    <font>
      <sz val="9"/>
      <name val="游ゴシック"/>
      <family val="2"/>
      <charset val="128"/>
      <scheme val="minor"/>
    </font>
    <font>
      <sz val="8"/>
      <name val="游ゴシック"/>
      <family val="2"/>
      <charset val="128"/>
      <scheme val="minor"/>
    </font>
    <font>
      <vertAlign val="subscript"/>
      <sz val="9"/>
      <name val="ＭＳ 明朝"/>
      <family val="1"/>
      <charset val="128"/>
    </font>
    <font>
      <sz val="7"/>
      <name val="ＭＳ 明朝"/>
      <family val="1"/>
      <charset val="128"/>
    </font>
    <font>
      <sz val="10"/>
      <name val="Century"/>
      <family val="1"/>
    </font>
    <font>
      <sz val="9"/>
      <name val="Century"/>
      <family val="1"/>
    </font>
    <font>
      <sz val="12"/>
      <name val="ＭＳ ゴシック"/>
      <family val="3"/>
      <charset val="128"/>
    </font>
    <font>
      <sz val="11"/>
      <name val="ＭＳ ゴシック"/>
      <family val="3"/>
      <charset val="128"/>
    </font>
    <font>
      <sz val="6"/>
      <name val="ＭＳ Ｐゴシック"/>
      <family val="3"/>
      <charset val="128"/>
    </font>
    <font>
      <sz val="8"/>
      <name val="ＭＳ Ｐゴシック"/>
      <family val="3"/>
      <charset val="128"/>
    </font>
    <font>
      <b/>
      <sz val="9"/>
      <name val="ＭＳ 明朝"/>
      <family val="1"/>
      <charset val="128"/>
    </font>
    <font>
      <b/>
      <sz val="11"/>
      <name val="ＭＳ ゴシック"/>
      <family val="3"/>
      <charset val="128"/>
    </font>
    <font>
      <b/>
      <sz val="12"/>
      <color theme="1"/>
      <name val="ＭＳ ゴシック"/>
      <family val="3"/>
      <charset val="128"/>
    </font>
    <font>
      <sz val="11"/>
      <name val="ＭＳ 明朝"/>
      <family val="1"/>
      <charset val="128"/>
    </font>
    <font>
      <b/>
      <sz val="9"/>
      <color indexed="81"/>
      <name val="MS P ゴシック"/>
      <family val="3"/>
      <charset val="128"/>
    </font>
    <font>
      <sz val="10"/>
      <color rgb="FFFF0000"/>
      <name val="游ゴシック"/>
      <family val="2"/>
      <charset val="128"/>
      <scheme val="minor"/>
    </font>
    <font>
      <u/>
      <sz val="11"/>
      <color theme="1"/>
      <name val="ＭＳ ゴシック"/>
      <family val="3"/>
      <charset val="128"/>
    </font>
    <font>
      <sz val="9"/>
      <name val="ＭＳ Ｐゴシック"/>
      <family val="3"/>
      <charset val="128"/>
    </font>
    <font>
      <u/>
      <sz val="11"/>
      <color indexed="12"/>
      <name val="ＭＳ Ｐゴシック"/>
      <family val="3"/>
      <charset val="128"/>
    </font>
    <font>
      <sz val="10"/>
      <color rgb="FFFF0000"/>
      <name val="ＭＳ Ｐゴシック"/>
      <family val="3"/>
      <charset val="128"/>
    </font>
    <font>
      <b/>
      <sz val="14"/>
      <name val="ＭＳ Ｐゴシック"/>
      <family val="3"/>
      <charset val="128"/>
    </font>
    <font>
      <b/>
      <sz val="11"/>
      <color rgb="FFFF0000"/>
      <name val="ＭＳ ゴシック"/>
      <family val="3"/>
      <charset val="128"/>
    </font>
    <font>
      <u/>
      <sz val="11"/>
      <color rgb="FFFF0000"/>
      <name val="ＭＳ ゴシック"/>
      <family val="3"/>
      <charset val="128"/>
    </font>
    <font>
      <sz val="10"/>
      <color rgb="FFFF0000"/>
      <name val="游ゴシック"/>
      <family val="3"/>
      <charset val="128"/>
      <scheme val="minor"/>
    </font>
    <font>
      <sz val="9"/>
      <color theme="0" tint="-0.249977111117893"/>
      <name val="ＭＳ ゴシック"/>
      <family val="3"/>
      <charset val="128"/>
    </font>
    <font>
      <b/>
      <sz val="9"/>
      <color theme="1"/>
      <name val="ＭＳ 明朝"/>
      <family val="1"/>
      <charset val="128"/>
    </font>
    <font>
      <sz val="6"/>
      <color theme="1"/>
      <name val="ＭＳ 明朝"/>
      <family val="1"/>
      <charset val="128"/>
    </font>
    <font>
      <sz val="10.5"/>
      <color theme="1"/>
      <name val="ＭＳ 明朝"/>
      <family val="1"/>
      <charset val="128"/>
    </font>
    <font>
      <sz val="10"/>
      <color theme="1"/>
      <name val="Segoe UI Symbol"/>
      <family val="2"/>
    </font>
    <font>
      <sz val="10"/>
      <color theme="1"/>
      <name val="游ゴシック"/>
      <family val="2"/>
      <charset val="128"/>
    </font>
    <font>
      <sz val="11"/>
      <color theme="0" tint="-0.34998626667073579"/>
      <name val="游ゴシック"/>
      <family val="2"/>
      <charset val="128"/>
      <scheme val="minor"/>
    </font>
    <font>
      <sz val="11"/>
      <color theme="0" tint="-0.34998626667073579"/>
      <name val="游ゴシック"/>
      <family val="3"/>
      <charset val="128"/>
      <scheme val="minor"/>
    </font>
    <font>
      <b/>
      <sz val="10"/>
      <name val="ＭＳ 明朝"/>
      <family val="1"/>
      <charset val="128"/>
    </font>
    <font>
      <sz val="9"/>
      <color rgb="FF000000"/>
      <name val="ＭＳ 明朝"/>
      <family val="1"/>
      <charset val="128"/>
    </font>
    <font>
      <b/>
      <sz val="11"/>
      <color rgb="FFFF0000"/>
      <name val="游ゴシック"/>
      <family val="3"/>
      <charset val="128"/>
      <scheme val="minor"/>
    </font>
  </fonts>
  <fills count="10">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9.9948118533890809E-2"/>
        <bgColor indexed="64"/>
      </patternFill>
    </fill>
    <fill>
      <patternFill patternType="solid">
        <fgColor rgb="FFFFF2CC"/>
        <bgColor indexed="64"/>
      </patternFill>
    </fill>
  </fills>
  <borders count="219">
    <border>
      <left/>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ck">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ck">
        <color indexed="64"/>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right/>
      <top style="thick">
        <color indexed="64"/>
      </top>
      <bottom/>
      <diagonal/>
    </border>
    <border>
      <left style="thick">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right/>
      <top style="thin">
        <color auto="1"/>
      </top>
      <bottom/>
      <diagonal/>
    </border>
    <border>
      <left/>
      <right/>
      <top/>
      <bottom style="thin">
        <color auto="1"/>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theme="1"/>
      </left>
      <right/>
      <top style="medium">
        <color theme="1"/>
      </top>
      <bottom style="thin">
        <color theme="1"/>
      </bottom>
      <diagonal/>
    </border>
    <border>
      <left style="thin">
        <color theme="1"/>
      </left>
      <right/>
      <top style="medium">
        <color theme="1"/>
      </top>
      <bottom style="thin">
        <color theme="1"/>
      </bottom>
      <diagonal/>
    </border>
    <border>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right/>
      <top style="thin">
        <color theme="1"/>
      </top>
      <bottom style="medium">
        <color theme="1"/>
      </bottom>
      <diagonal/>
    </border>
    <border>
      <left/>
      <right style="medium">
        <color theme="1"/>
      </right>
      <top style="thin">
        <color theme="1"/>
      </top>
      <bottom style="medium">
        <color theme="1"/>
      </bottom>
      <diagonal/>
    </border>
    <border>
      <left style="medium">
        <color theme="1"/>
      </left>
      <right style="thin">
        <color theme="1"/>
      </right>
      <top style="medium">
        <color theme="1"/>
      </top>
      <bottom style="thin">
        <color theme="1"/>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bottom/>
      <diagonal/>
    </border>
    <border>
      <left style="thin">
        <color rgb="FFFFFF00"/>
      </left>
      <right/>
      <top style="thin">
        <color rgb="FFFFFF00"/>
      </top>
      <bottom style="thin">
        <color rgb="FFFFFF00"/>
      </bottom>
      <diagonal/>
    </border>
    <border>
      <left/>
      <right/>
      <top style="thin">
        <color rgb="FFFFFF00"/>
      </top>
      <bottom style="thin">
        <color rgb="FFFFFF00"/>
      </bottom>
      <diagonal/>
    </border>
    <border>
      <left/>
      <right style="thin">
        <color rgb="FFFFFF00"/>
      </right>
      <top style="thin">
        <color rgb="FFFFFF00"/>
      </top>
      <bottom style="thin">
        <color rgb="FFFFFF00"/>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thin">
        <color indexed="64"/>
      </right>
      <top/>
      <bottom/>
      <diagonal/>
    </border>
    <border>
      <left style="hair">
        <color indexed="64"/>
      </left>
      <right style="thin">
        <color indexed="64"/>
      </right>
      <top style="medium">
        <color indexed="64"/>
      </top>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indexed="64"/>
      </right>
      <top style="thin">
        <color indexed="64"/>
      </top>
      <bottom/>
      <diagonal/>
    </border>
    <border>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thin">
        <color indexed="64"/>
      </bottom>
      <diagonal/>
    </border>
    <border>
      <left/>
      <right style="hair">
        <color indexed="64"/>
      </right>
      <top style="medium">
        <color indexed="64"/>
      </top>
      <bottom style="thin">
        <color indexed="64"/>
      </bottom>
      <diagonal/>
    </border>
    <border>
      <left/>
      <right style="hair">
        <color indexed="64"/>
      </right>
      <top style="medium">
        <color indexed="64"/>
      </top>
      <bottom style="medium">
        <color indexed="64"/>
      </bottom>
      <diagonal/>
    </border>
    <border>
      <left/>
      <right style="hair">
        <color indexed="64"/>
      </right>
      <top/>
      <bottom style="thin">
        <color indexed="64"/>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hair">
        <color indexed="64"/>
      </right>
      <top style="medium">
        <color indexed="64"/>
      </top>
      <bottom/>
      <diagonal/>
    </border>
    <border>
      <left/>
      <right style="thin">
        <color indexed="64"/>
      </right>
      <top style="medium">
        <color indexed="64"/>
      </top>
      <bottom style="double">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style="double">
        <color indexed="64"/>
      </bottom>
      <diagonal/>
    </border>
    <border>
      <left style="thin">
        <color indexed="64"/>
      </left>
      <right style="thin">
        <color indexed="64"/>
      </right>
      <top style="thin">
        <color indexed="64"/>
      </top>
      <bottom style="double">
        <color indexed="64"/>
      </bottom>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style="thin">
        <color indexed="64"/>
      </right>
      <top style="double">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hair">
        <color indexed="64"/>
      </right>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top/>
      <bottom style="thin">
        <color indexed="64"/>
      </bottom>
      <diagonal/>
    </border>
    <border>
      <left/>
      <right style="hair">
        <color indexed="64"/>
      </right>
      <top style="double">
        <color indexed="64"/>
      </top>
      <bottom/>
      <diagonal/>
    </border>
    <border>
      <left style="medium">
        <color indexed="64"/>
      </left>
      <right style="hair">
        <color indexed="64"/>
      </right>
      <top style="double">
        <color indexed="64"/>
      </top>
      <bottom style="medium">
        <color indexed="64"/>
      </bottom>
      <diagonal/>
    </border>
    <border>
      <left style="hair">
        <color indexed="64"/>
      </left>
      <right/>
      <top style="thin">
        <color indexed="64"/>
      </top>
      <bottom/>
      <diagonal/>
    </border>
    <border>
      <left/>
      <right style="hair">
        <color indexed="64"/>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thin">
        <color indexed="64"/>
      </left>
      <right/>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medium">
        <color indexed="64"/>
      </bottom>
      <diagonal/>
    </border>
    <border>
      <left style="medium">
        <color indexed="64"/>
      </left>
      <right style="thick">
        <color indexed="64"/>
      </right>
      <top style="thin">
        <color indexed="64"/>
      </top>
      <bottom style="thin">
        <color indexed="64"/>
      </bottom>
      <diagonal/>
    </border>
    <border diagonalDown="1">
      <left style="thin">
        <color indexed="64"/>
      </left>
      <right style="medium">
        <color indexed="64"/>
      </right>
      <top style="thin">
        <color indexed="64"/>
      </top>
      <bottom/>
      <diagonal style="thin">
        <color indexed="64"/>
      </diagonal>
    </border>
  </borders>
  <cellStyleXfs count="6">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40" fillId="0" borderId="0"/>
    <xf numFmtId="38" fontId="40" fillId="0" borderId="0" applyFont="0" applyFill="0" applyBorder="0" applyAlignment="0" applyProtection="0">
      <alignment vertical="center"/>
    </xf>
    <xf numFmtId="0" fontId="1" fillId="0" borderId="0">
      <alignment vertical="center"/>
    </xf>
  </cellStyleXfs>
  <cellXfs count="1309">
    <xf numFmtId="0" fontId="0" fillId="0" borderId="0" xfId="0">
      <alignment vertical="center"/>
    </xf>
    <xf numFmtId="0" fontId="5" fillId="0" borderId="0" xfId="0" applyFont="1" applyAlignment="1">
      <alignment horizontal="left" vertical="center"/>
    </xf>
    <xf numFmtId="0" fontId="6" fillId="0" borderId="0" xfId="0" applyFont="1" applyAlignment="1">
      <alignment horizontal="justify" vertical="center"/>
    </xf>
    <xf numFmtId="0" fontId="4" fillId="0" borderId="0" xfId="0" applyFont="1" applyAlignment="1">
      <alignment horizontal="justify" vertical="center"/>
    </xf>
    <xf numFmtId="0" fontId="7" fillId="0" borderId="0" xfId="0" applyFont="1" applyAlignment="1">
      <alignment horizontal="justify" vertical="center"/>
    </xf>
    <xf numFmtId="0" fontId="0" fillId="0" borderId="0" xfId="0" applyAlignment="1">
      <alignment vertical="center" wrapText="1"/>
    </xf>
    <xf numFmtId="0" fontId="12" fillId="0" borderId="0" xfId="0" applyFont="1" applyAlignment="1">
      <alignment horizontal="left" vertical="center" wrapText="1"/>
    </xf>
    <xf numFmtId="0" fontId="14" fillId="0" borderId="0" xfId="0" applyFont="1">
      <alignment vertical="center"/>
    </xf>
    <xf numFmtId="0" fontId="3" fillId="0" borderId="0" xfId="0" applyFont="1">
      <alignment vertical="center"/>
    </xf>
    <xf numFmtId="0" fontId="15" fillId="0" borderId="5" xfId="0" applyFont="1" applyBorder="1" applyAlignment="1">
      <alignment horizontal="justify" vertical="center" wrapText="1"/>
    </xf>
    <xf numFmtId="0" fontId="15" fillId="0" borderId="7" xfId="0" applyFont="1" applyBorder="1" applyAlignment="1">
      <alignment horizontal="justify" vertical="center" wrapText="1"/>
    </xf>
    <xf numFmtId="0" fontId="15" fillId="0" borderId="0" xfId="0" applyFont="1" applyAlignment="1">
      <alignment horizontal="justify" vertical="center"/>
    </xf>
    <xf numFmtId="0" fontId="9" fillId="0" borderId="0" xfId="0" applyFont="1" applyAlignment="1">
      <alignment horizontal="left" vertical="center"/>
    </xf>
    <xf numFmtId="0" fontId="15" fillId="0" borderId="0" xfId="0" applyFont="1" applyAlignment="1">
      <alignment horizontal="left" vertical="center"/>
    </xf>
    <xf numFmtId="0" fontId="0" fillId="2" borderId="0" xfId="0" applyFill="1">
      <alignment vertical="center"/>
    </xf>
    <xf numFmtId="0" fontId="15" fillId="0" borderId="0" xfId="0" applyFont="1" applyAlignment="1">
      <alignment horizontal="left" vertical="center" wrapText="1"/>
    </xf>
    <xf numFmtId="0" fontId="4" fillId="0" borderId="0" xfId="0" applyFont="1" applyAlignment="1">
      <alignment horizontal="left" vertical="center"/>
    </xf>
    <xf numFmtId="0" fontId="20" fillId="0" borderId="0" xfId="0" applyFont="1">
      <alignment vertical="center"/>
    </xf>
    <xf numFmtId="0" fontId="16" fillId="0" borderId="0" xfId="0" applyFont="1">
      <alignment vertical="center"/>
    </xf>
    <xf numFmtId="0" fontId="15" fillId="0" borderId="31" xfId="0" applyFont="1" applyBorder="1" applyAlignment="1">
      <alignment horizontal="justify" vertical="center" wrapText="1"/>
    </xf>
    <xf numFmtId="0" fontId="7" fillId="0" borderId="0" xfId="0" applyFont="1">
      <alignment vertical="center"/>
    </xf>
    <xf numFmtId="0" fontId="21" fillId="0" borderId="0" xfId="0" applyFont="1" applyAlignment="1">
      <alignment horizontal="justify" vertical="center"/>
    </xf>
    <xf numFmtId="0" fontId="15" fillId="0" borderId="47" xfId="0" applyFont="1" applyBorder="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justify" vertical="center" wrapText="1"/>
    </xf>
    <xf numFmtId="0" fontId="9" fillId="0" borderId="30" xfId="0" applyFont="1" applyBorder="1" applyAlignment="1">
      <alignment horizontal="center" vertical="center" wrapText="1"/>
    </xf>
    <xf numFmtId="0" fontId="0" fillId="0" borderId="0" xfId="0" applyAlignment="1">
      <alignment horizontal="left" vertical="center"/>
    </xf>
    <xf numFmtId="0" fontId="11" fillId="0" borderId="0" xfId="0" applyFont="1" applyAlignment="1">
      <alignment horizontal="left" vertical="center"/>
    </xf>
    <xf numFmtId="0" fontId="23" fillId="0" borderId="0" xfId="0" applyFont="1">
      <alignment vertical="center"/>
    </xf>
    <xf numFmtId="0" fontId="5" fillId="3" borderId="0" xfId="0" applyFont="1" applyFill="1">
      <alignment vertical="center"/>
    </xf>
    <xf numFmtId="0" fontId="0" fillId="3" borderId="0" xfId="0" applyFill="1" applyAlignment="1">
      <alignment vertical="center" wrapText="1"/>
    </xf>
    <xf numFmtId="0" fontId="0" fillId="3" borderId="0" xfId="0" applyFill="1">
      <alignment vertical="center"/>
    </xf>
    <xf numFmtId="0" fontId="23" fillId="3" borderId="0" xfId="0" applyFont="1" applyFill="1">
      <alignment vertical="center"/>
    </xf>
    <xf numFmtId="0" fontId="15" fillId="0" borderId="0" xfId="0" applyFont="1" applyAlignment="1">
      <alignment horizontal="center" vertical="center" wrapText="1"/>
    </xf>
    <xf numFmtId="0" fontId="25" fillId="0" borderId="0" xfId="0" applyFont="1">
      <alignment vertical="center"/>
    </xf>
    <xf numFmtId="0" fontId="26" fillId="0" borderId="0" xfId="0" applyFont="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right" vertical="center" wrapText="1"/>
    </xf>
    <xf numFmtId="2" fontId="9" fillId="0" borderId="0" xfId="0" applyNumberFormat="1" applyFont="1" applyAlignment="1">
      <alignment horizontal="right" vertical="center" wrapText="1"/>
    </xf>
    <xf numFmtId="0" fontId="9" fillId="0" borderId="58" xfId="0" applyFont="1" applyBorder="1" applyAlignment="1">
      <alignment horizontal="center" vertical="center" wrapText="1"/>
    </xf>
    <xf numFmtId="0" fontId="9" fillId="4" borderId="0" xfId="0" applyFont="1" applyFill="1" applyAlignment="1">
      <alignment horizontal="center" vertical="center" wrapText="1"/>
    </xf>
    <xf numFmtId="0" fontId="9" fillId="0" borderId="0" xfId="0" applyFont="1">
      <alignment vertical="center"/>
    </xf>
    <xf numFmtId="0" fontId="9" fillId="0" borderId="0" xfId="0" applyFont="1" applyAlignment="1">
      <alignment horizontal="justify" vertical="center"/>
    </xf>
    <xf numFmtId="0" fontId="3" fillId="0" borderId="0" xfId="0" applyFont="1" applyAlignment="1">
      <alignment horizontal="left" vertical="center" wrapText="1"/>
    </xf>
    <xf numFmtId="0" fontId="0" fillId="0" borderId="69" xfId="0" applyBorder="1">
      <alignment vertical="center"/>
    </xf>
    <xf numFmtId="0" fontId="0" fillId="0" borderId="70" xfId="0" applyBorder="1">
      <alignment vertical="center"/>
    </xf>
    <xf numFmtId="0" fontId="3" fillId="0" borderId="15" xfId="0" applyFont="1" applyBorder="1">
      <alignment vertical="center"/>
    </xf>
    <xf numFmtId="0" fontId="3" fillId="0" borderId="16" xfId="0" applyFont="1" applyBorder="1">
      <alignment vertical="center"/>
    </xf>
    <xf numFmtId="0" fontId="3" fillId="0" borderId="17" xfId="0" applyFont="1" applyBorder="1">
      <alignment vertical="center"/>
    </xf>
    <xf numFmtId="0" fontId="3" fillId="0" borderId="18"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19" xfId="0" applyFont="1" applyBorder="1">
      <alignment vertical="center"/>
    </xf>
    <xf numFmtId="0" fontId="3" fillId="0" borderId="1" xfId="0" applyFont="1" applyBorder="1">
      <alignment vertical="center"/>
    </xf>
    <xf numFmtId="0" fontId="0" fillId="0" borderId="0" xfId="0" applyAlignment="1">
      <alignment horizontal="centerContinuous" vertical="center"/>
    </xf>
    <xf numFmtId="0" fontId="0" fillId="3" borderId="0" xfId="0" applyFill="1" applyAlignment="1">
      <alignment horizontal="right" vertical="center" wrapText="1"/>
    </xf>
    <xf numFmtId="0" fontId="0" fillId="3" borderId="0" xfId="0" applyFill="1" applyAlignment="1">
      <alignment horizontal="right" vertical="center"/>
    </xf>
    <xf numFmtId="0" fontId="0" fillId="5" borderId="0" xfId="0" applyFill="1">
      <alignment vertical="center"/>
    </xf>
    <xf numFmtId="0" fontId="25" fillId="5" borderId="0" xfId="0" applyFont="1" applyFill="1">
      <alignment vertical="center"/>
    </xf>
    <xf numFmtId="0" fontId="3" fillId="5" borderId="0" xfId="0" applyFont="1" applyFill="1">
      <alignment vertical="center"/>
    </xf>
    <xf numFmtId="0" fontId="0" fillId="5" borderId="0" xfId="0" applyFill="1" applyAlignment="1">
      <alignment vertical="center" wrapText="1"/>
    </xf>
    <xf numFmtId="0" fontId="0" fillId="0" borderId="1" xfId="0" applyBorder="1">
      <alignment vertical="center"/>
    </xf>
    <xf numFmtId="0" fontId="19" fillId="5" borderId="0" xfId="0" applyFont="1" applyFill="1" applyAlignment="1">
      <alignment horizontal="justify" vertical="center" wrapText="1"/>
    </xf>
    <xf numFmtId="0" fontId="14" fillId="5" borderId="0" xfId="0" applyFont="1" applyFill="1">
      <alignment vertical="center"/>
    </xf>
    <xf numFmtId="0" fontId="22" fillId="5" borderId="0" xfId="0" applyFont="1" applyFill="1">
      <alignment vertical="center"/>
    </xf>
    <xf numFmtId="0" fontId="9" fillId="5" borderId="0" xfId="0" applyFont="1" applyFill="1">
      <alignment vertical="center"/>
    </xf>
    <xf numFmtId="0" fontId="23" fillId="5" borderId="0" xfId="0" applyFont="1" applyFill="1">
      <alignment vertical="center"/>
    </xf>
    <xf numFmtId="0" fontId="22" fillId="5" borderId="0" xfId="0" applyFont="1" applyFill="1" applyAlignment="1">
      <alignment horizontal="left" vertical="center" wrapText="1"/>
    </xf>
    <xf numFmtId="0" fontId="7" fillId="5" borderId="0" xfId="0" applyFont="1" applyFill="1" applyAlignment="1">
      <alignment horizontal="justify" vertical="center"/>
    </xf>
    <xf numFmtId="0" fontId="0" fillId="5" borderId="69" xfId="0" applyFill="1" applyBorder="1">
      <alignment vertical="center"/>
    </xf>
    <xf numFmtId="0" fontId="0" fillId="5" borderId="70" xfId="0" applyFill="1" applyBorder="1">
      <alignment vertical="center"/>
    </xf>
    <xf numFmtId="2" fontId="27" fillId="5" borderId="0" xfId="0" applyNumberFormat="1" applyFont="1" applyFill="1" applyAlignment="1">
      <alignment horizontal="left" vertical="center" wrapText="1"/>
    </xf>
    <xf numFmtId="179" fontId="27" fillId="5" borderId="0" xfId="0" applyNumberFormat="1" applyFont="1" applyFill="1" applyAlignment="1">
      <alignment horizontal="left" vertical="center" wrapText="1"/>
    </xf>
    <xf numFmtId="179" fontId="25" fillId="5" borderId="0" xfId="0" applyNumberFormat="1" applyFont="1" applyFill="1">
      <alignment vertical="center"/>
    </xf>
    <xf numFmtId="0" fontId="0" fillId="5" borderId="0" xfId="0" applyFill="1" applyAlignment="1">
      <alignment horizontal="centerContinuous" vertical="center"/>
    </xf>
    <xf numFmtId="40" fontId="27" fillId="5" borderId="0" xfId="0" applyNumberFormat="1" applyFont="1" applyFill="1" applyAlignment="1">
      <alignment horizontal="left" vertical="center" wrapText="1"/>
    </xf>
    <xf numFmtId="0" fontId="15" fillId="0" borderId="0" xfId="0" applyFont="1">
      <alignment vertical="center"/>
    </xf>
    <xf numFmtId="180" fontId="27" fillId="5" borderId="0" xfId="0" applyNumberFormat="1" applyFont="1" applyFill="1" applyAlignment="1">
      <alignment horizontal="left" vertical="center" wrapText="1"/>
    </xf>
    <xf numFmtId="0" fontId="15" fillId="0" borderId="6" xfId="0" applyFont="1" applyBorder="1" applyAlignment="1">
      <alignment horizontal="left" vertical="center" wrapText="1"/>
    </xf>
    <xf numFmtId="0" fontId="15" fillId="0" borderId="26" xfId="0" applyFont="1" applyBorder="1" applyAlignment="1">
      <alignment horizontal="center" vertical="center" wrapText="1"/>
    </xf>
    <xf numFmtId="0" fontId="15" fillId="0" borderId="0" xfId="0" applyFont="1" applyAlignment="1">
      <alignment horizontal="justify" vertical="center" wrapText="1"/>
    </xf>
    <xf numFmtId="0" fontId="35" fillId="5" borderId="0" xfId="0" applyFont="1" applyFill="1">
      <alignment vertical="center"/>
    </xf>
    <xf numFmtId="176" fontId="35" fillId="5" borderId="0" xfId="0" applyNumberFormat="1" applyFont="1" applyFill="1">
      <alignment vertical="center"/>
    </xf>
    <xf numFmtId="0" fontId="15" fillId="0" borderId="28" xfId="0" applyFont="1" applyBorder="1" applyAlignment="1">
      <alignment horizontal="center" vertical="center" wrapText="1"/>
    </xf>
    <xf numFmtId="0" fontId="15" fillId="0" borderId="103" xfId="0" applyFont="1" applyBorder="1" applyAlignment="1">
      <alignment horizontal="left" vertical="center"/>
    </xf>
    <xf numFmtId="0" fontId="15" fillId="0" borderId="92" xfId="0" applyFont="1" applyBorder="1" applyAlignment="1">
      <alignment horizontal="left" vertical="center" wrapText="1"/>
    </xf>
    <xf numFmtId="0" fontId="9" fillId="0" borderId="92" xfId="0" applyFont="1" applyBorder="1" applyAlignment="1">
      <alignment horizontal="left" vertical="center" wrapText="1"/>
    </xf>
    <xf numFmtId="0" fontId="15" fillId="0" borderId="99" xfId="0" applyFont="1" applyBorder="1" applyAlignment="1">
      <alignment horizontal="left" vertical="center" wrapText="1"/>
    </xf>
    <xf numFmtId="0" fontId="9" fillId="0" borderId="9" xfId="0" applyFont="1" applyBorder="1" applyAlignment="1">
      <alignment horizontal="center" vertical="center" wrapText="1"/>
    </xf>
    <xf numFmtId="0" fontId="9" fillId="0" borderId="14" xfId="0" applyFont="1" applyBorder="1" applyAlignment="1">
      <alignment horizontal="justify" vertical="center" wrapText="1"/>
    </xf>
    <xf numFmtId="0" fontId="9" fillId="0" borderId="9" xfId="0" applyFont="1" applyBorder="1" applyAlignment="1">
      <alignment horizontal="justify" vertical="center" wrapText="1"/>
    </xf>
    <xf numFmtId="0" fontId="9" fillId="0" borderId="14" xfId="0" applyFont="1" applyBorder="1" applyAlignment="1">
      <alignment horizontal="center" vertical="center" wrapText="1"/>
    </xf>
    <xf numFmtId="0" fontId="30" fillId="0" borderId="0" xfId="0" applyFont="1">
      <alignment vertical="center"/>
    </xf>
    <xf numFmtId="40" fontId="9" fillId="2" borderId="14" xfId="2" applyNumberFormat="1" applyFont="1" applyFill="1" applyBorder="1" applyAlignment="1">
      <alignment horizontal="right" vertical="center" wrapText="1"/>
    </xf>
    <xf numFmtId="38" fontId="9" fillId="0" borderId="14" xfId="2" applyFont="1" applyBorder="1" applyAlignment="1">
      <alignment horizontal="center" vertical="center" wrapText="1"/>
    </xf>
    <xf numFmtId="4" fontId="9" fillId="0" borderId="59" xfId="2" applyNumberFormat="1" applyFont="1" applyBorder="1" applyAlignment="1">
      <alignment horizontal="right" vertical="center" wrapText="1"/>
    </xf>
    <xf numFmtId="40" fontId="9" fillId="2" borderId="9" xfId="2" applyNumberFormat="1" applyFont="1" applyFill="1" applyBorder="1" applyAlignment="1">
      <alignment horizontal="right" vertical="center" wrapText="1"/>
    </xf>
    <xf numFmtId="38" fontId="9" fillId="0" borderId="9" xfId="2" applyFont="1" applyBorder="1" applyAlignment="1">
      <alignment horizontal="center" vertical="center" wrapText="1"/>
    </xf>
    <xf numFmtId="40" fontId="9" fillId="2" borderId="38" xfId="2" applyNumberFormat="1" applyFont="1" applyFill="1" applyBorder="1" applyAlignment="1">
      <alignment horizontal="right" vertical="center" wrapText="1"/>
    </xf>
    <xf numFmtId="38" fontId="9" fillId="0" borderId="38" xfId="2" applyFont="1" applyBorder="1" applyAlignment="1">
      <alignment horizontal="center" vertical="center" wrapText="1"/>
    </xf>
    <xf numFmtId="0" fontId="9" fillId="0" borderId="38" xfId="0" applyFont="1" applyBorder="1" applyAlignment="1">
      <alignment horizontal="center" vertical="center" wrapText="1"/>
    </xf>
    <xf numFmtId="4" fontId="9" fillId="0" borderId="66" xfId="2" applyNumberFormat="1" applyFont="1" applyBorder="1" applyAlignment="1">
      <alignment horizontal="right" vertical="center" wrapText="1"/>
    </xf>
    <xf numFmtId="4" fontId="9" fillId="0" borderId="60" xfId="2" applyNumberFormat="1" applyFont="1" applyBorder="1" applyAlignment="1">
      <alignment horizontal="right" vertical="center" wrapText="1"/>
    </xf>
    <xf numFmtId="4" fontId="9" fillId="2" borderId="14" xfId="2" applyNumberFormat="1" applyFont="1" applyFill="1" applyBorder="1" applyAlignment="1">
      <alignment horizontal="right" vertical="center" wrapText="1"/>
    </xf>
    <xf numFmtId="177" fontId="9" fillId="0" borderId="59" xfId="0" applyNumberFormat="1" applyFont="1" applyBorder="1" applyAlignment="1">
      <alignment horizontal="right" vertical="center" wrapText="1"/>
    </xf>
    <xf numFmtId="2" fontId="9" fillId="0" borderId="40" xfId="0" quotePrefix="1" applyNumberFormat="1" applyFont="1" applyBorder="1" applyAlignment="1">
      <alignment horizontal="right" vertical="center" wrapText="1"/>
    </xf>
    <xf numFmtId="4" fontId="9" fillId="2" borderId="9" xfId="2" applyNumberFormat="1" applyFont="1" applyFill="1" applyBorder="1" applyAlignment="1">
      <alignment horizontal="right" vertical="center" wrapText="1"/>
    </xf>
    <xf numFmtId="4" fontId="9" fillId="0" borderId="12" xfId="2" applyNumberFormat="1" applyFont="1" applyBorder="1" applyAlignment="1">
      <alignment horizontal="right" vertical="center" wrapText="1"/>
    </xf>
    <xf numFmtId="177" fontId="9" fillId="0" borderId="12" xfId="0" applyNumberFormat="1" applyFont="1" applyBorder="1" applyAlignment="1">
      <alignment horizontal="right" vertical="center" wrapText="1"/>
    </xf>
    <xf numFmtId="2" fontId="9" fillId="0" borderId="27" xfId="0" quotePrefix="1" applyNumberFormat="1" applyFont="1" applyBorder="1" applyAlignment="1">
      <alignment horizontal="right" vertical="center" wrapText="1"/>
    </xf>
    <xf numFmtId="4" fontId="9" fillId="0" borderId="9" xfId="2" applyNumberFormat="1" applyFont="1" applyBorder="1" applyAlignment="1">
      <alignment horizontal="right" vertical="center" wrapText="1"/>
    </xf>
    <xf numFmtId="2" fontId="9" fillId="0" borderId="27" xfId="0" applyNumberFormat="1" applyFont="1" applyBorder="1" applyAlignment="1">
      <alignment horizontal="right" vertical="center" wrapText="1"/>
    </xf>
    <xf numFmtId="40" fontId="9" fillId="2" borderId="29" xfId="2" applyNumberFormat="1" applyFont="1" applyFill="1" applyBorder="1" applyAlignment="1">
      <alignment horizontal="right" vertical="center" wrapText="1"/>
    </xf>
    <xf numFmtId="4" fontId="9" fillId="0" borderId="58" xfId="2" applyNumberFormat="1" applyFont="1" applyBorder="1" applyAlignment="1">
      <alignment horizontal="right" vertical="center" wrapText="1"/>
    </xf>
    <xf numFmtId="177" fontId="9" fillId="0" borderId="58" xfId="0" applyNumberFormat="1" applyFont="1" applyBorder="1" applyAlignment="1">
      <alignment horizontal="right" vertical="center" wrapText="1"/>
    </xf>
    <xf numFmtId="2" fontId="9" fillId="0" borderId="30" xfId="0" applyNumberFormat="1" applyFont="1" applyBorder="1" applyAlignment="1">
      <alignment horizontal="right" vertical="center" wrapText="1"/>
    </xf>
    <xf numFmtId="40" fontId="9" fillId="0" borderId="14" xfId="2" applyNumberFormat="1" applyFont="1" applyBorder="1" applyAlignment="1">
      <alignment horizontal="right" vertical="center" wrapText="1"/>
    </xf>
    <xf numFmtId="40" fontId="9" fillId="0" borderId="59" xfId="2" applyNumberFormat="1" applyFont="1" applyBorder="1" applyAlignment="1">
      <alignment horizontal="right" vertical="center" wrapText="1"/>
    </xf>
    <xf numFmtId="40" fontId="9" fillId="0" borderId="9" xfId="2" applyNumberFormat="1" applyFont="1" applyBorder="1" applyAlignment="1">
      <alignment horizontal="right" vertical="center" wrapText="1"/>
    </xf>
    <xf numFmtId="40" fontId="9" fillId="0" borderId="29" xfId="2" applyNumberFormat="1" applyFont="1" applyBorder="1" applyAlignment="1">
      <alignment horizontal="right" vertical="center" wrapText="1"/>
    </xf>
    <xf numFmtId="40" fontId="9" fillId="0" borderId="58" xfId="2" applyNumberFormat="1" applyFont="1" applyBorder="1" applyAlignment="1">
      <alignment horizontal="right" vertical="center" wrapText="1"/>
    </xf>
    <xf numFmtId="0" fontId="13" fillId="0" borderId="0" xfId="0" applyFont="1" applyAlignment="1">
      <alignment horizontal="left" vertical="center"/>
    </xf>
    <xf numFmtId="0" fontId="13" fillId="0" borderId="0" xfId="0" applyFont="1">
      <alignment vertical="center"/>
    </xf>
    <xf numFmtId="0" fontId="8" fillId="5" borderId="0" xfId="0" applyFont="1" applyFill="1">
      <alignment vertical="center"/>
    </xf>
    <xf numFmtId="0" fontId="4" fillId="5" borderId="0" xfId="0" applyFont="1" applyFill="1">
      <alignment vertical="center"/>
    </xf>
    <xf numFmtId="0" fontId="0" fillId="0" borderId="2" xfId="0" applyBorder="1">
      <alignment vertical="center"/>
    </xf>
    <xf numFmtId="0" fontId="4" fillId="5" borderId="0" xfId="0" applyFont="1" applyFill="1" applyAlignment="1">
      <alignment vertical="center" wrapText="1"/>
    </xf>
    <xf numFmtId="38" fontId="4" fillId="5" borderId="0" xfId="2" applyFont="1" applyFill="1">
      <alignment vertical="center"/>
    </xf>
    <xf numFmtId="0" fontId="4" fillId="0" borderId="9" xfId="0" applyFont="1" applyBorder="1" applyAlignment="1">
      <alignment horizontal="center" vertical="center"/>
    </xf>
    <xf numFmtId="0" fontId="38" fillId="0" borderId="9" xfId="0" applyFont="1" applyBorder="1" applyAlignment="1">
      <alignment horizontal="center" vertical="center"/>
    </xf>
    <xf numFmtId="0" fontId="4" fillId="0" borderId="9" xfId="0" applyFont="1" applyBorder="1" applyAlignment="1">
      <alignment horizontal="centerContinuous" vertical="center"/>
    </xf>
    <xf numFmtId="2" fontId="8" fillId="5" borderId="0" xfId="0" applyNumberFormat="1" applyFont="1" applyFill="1" applyAlignment="1">
      <alignment horizontal="left" vertical="center"/>
    </xf>
    <xf numFmtId="0" fontId="4" fillId="5" borderId="0" xfId="0" applyFont="1" applyFill="1" applyAlignment="1">
      <alignment horizontal="justify" vertical="center"/>
    </xf>
    <xf numFmtId="178" fontId="0" fillId="3" borderId="0" xfId="0" applyNumberFormat="1" applyFill="1" applyAlignment="1">
      <alignment horizontal="left" vertical="center"/>
    </xf>
    <xf numFmtId="178" fontId="0" fillId="3" borderId="0" xfId="0" applyNumberFormat="1" applyFill="1">
      <alignment vertical="center"/>
    </xf>
    <xf numFmtId="178" fontId="3" fillId="3" borderId="0" xfId="0" applyNumberFormat="1" applyFont="1" applyFill="1" applyAlignment="1">
      <alignment horizontal="right" vertical="center"/>
    </xf>
    <xf numFmtId="38" fontId="9" fillId="0" borderId="48" xfId="2" applyFont="1" applyBorder="1" applyAlignment="1">
      <alignment horizontal="center" vertical="center" wrapText="1"/>
    </xf>
    <xf numFmtId="38" fontId="9" fillId="0" borderId="29" xfId="2" applyFont="1" applyBorder="1" applyAlignment="1">
      <alignment horizontal="center" vertical="center" wrapText="1"/>
    </xf>
    <xf numFmtId="40" fontId="9" fillId="0" borderId="14" xfId="2" applyNumberFormat="1" applyFont="1" applyBorder="1" applyAlignment="1">
      <alignment horizontal="center" vertical="center" wrapText="1"/>
    </xf>
    <xf numFmtId="40" fontId="9" fillId="0" borderId="9" xfId="2" applyNumberFormat="1" applyFont="1" applyBorder="1" applyAlignment="1">
      <alignment horizontal="center" vertical="center" wrapText="1"/>
    </xf>
    <xf numFmtId="40" fontId="9" fillId="0" borderId="29" xfId="2" applyNumberFormat="1" applyFont="1" applyBorder="1" applyAlignment="1">
      <alignment horizontal="center" vertical="center" wrapText="1"/>
    </xf>
    <xf numFmtId="2" fontId="9" fillId="0" borderId="48"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29" xfId="0" applyNumberFormat="1" applyFont="1" applyBorder="1" applyAlignment="1">
      <alignment horizontal="center" vertical="center" wrapText="1"/>
    </xf>
    <xf numFmtId="40" fontId="9" fillId="0" borderId="14" xfId="0" applyNumberFormat="1" applyFont="1" applyBorder="1" applyAlignment="1">
      <alignment horizontal="center" vertical="center" wrapText="1"/>
    </xf>
    <xf numFmtId="40" fontId="9" fillId="0" borderId="29" xfId="0" applyNumberFormat="1" applyFont="1" applyBorder="1" applyAlignment="1">
      <alignment horizontal="center" vertical="center" wrapText="1"/>
    </xf>
    <xf numFmtId="0" fontId="15" fillId="0" borderId="45" xfId="0" applyFont="1" applyBorder="1" applyAlignment="1">
      <alignment horizontal="center" vertical="center" wrapText="1"/>
    </xf>
    <xf numFmtId="0" fontId="15" fillId="0" borderId="16" xfId="0" applyFont="1" applyBorder="1" applyAlignment="1">
      <alignment horizontal="justify" vertical="center"/>
    </xf>
    <xf numFmtId="0" fontId="0" fillId="0" borderId="19" xfId="0" applyBorder="1">
      <alignment vertical="center"/>
    </xf>
    <xf numFmtId="0" fontId="0" fillId="0" borderId="3" xfId="0" applyBorder="1">
      <alignment vertical="center"/>
    </xf>
    <xf numFmtId="0" fontId="15" fillId="0" borderId="18" xfId="0" applyFont="1" applyBorder="1">
      <alignment vertical="center"/>
    </xf>
    <xf numFmtId="0" fontId="15" fillId="0" borderId="4" xfId="0" applyFont="1" applyBorder="1">
      <alignment vertical="center"/>
    </xf>
    <xf numFmtId="0" fontId="15" fillId="0" borderId="17" xfId="0" applyFont="1" applyBorder="1">
      <alignment vertical="center"/>
    </xf>
    <xf numFmtId="0" fontId="15" fillId="0" borderId="2" xfId="0" applyFont="1" applyBorder="1">
      <alignment vertical="center"/>
    </xf>
    <xf numFmtId="0" fontId="24" fillId="0" borderId="0" xfId="0" applyFont="1" applyAlignment="1">
      <alignment horizontal="left" vertical="center" wrapText="1"/>
    </xf>
    <xf numFmtId="0" fontId="32" fillId="0" borderId="0" xfId="0" applyFont="1" applyAlignment="1">
      <alignment horizontal="left" vertical="center"/>
    </xf>
    <xf numFmtId="0" fontId="15" fillId="0" borderId="15" xfId="0" applyFont="1" applyBorder="1">
      <alignment vertical="center"/>
    </xf>
    <xf numFmtId="0" fontId="32" fillId="0" borderId="0" xfId="0" applyFont="1" applyAlignment="1">
      <alignment horizontal="right" vertical="center" wrapText="1"/>
    </xf>
    <xf numFmtId="0" fontId="32" fillId="0" borderId="0" xfId="0" applyFont="1">
      <alignment vertical="center"/>
    </xf>
    <xf numFmtId="0" fontId="42" fillId="0" borderId="0" xfId="0" applyFont="1">
      <alignment vertical="center"/>
    </xf>
    <xf numFmtId="0" fontId="18" fillId="5" borderId="0" xfId="0" applyFont="1" applyFill="1">
      <alignment vertical="center"/>
    </xf>
    <xf numFmtId="0" fontId="9" fillId="0" borderId="28"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48" xfId="0" applyFont="1" applyBorder="1" applyAlignment="1">
      <alignment horizontal="center" vertical="center" wrapText="1"/>
    </xf>
    <xf numFmtId="0" fontId="46"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justify" vertical="center"/>
    </xf>
    <xf numFmtId="0" fontId="15" fillId="0" borderId="23" xfId="0" applyFont="1" applyBorder="1" applyAlignment="1">
      <alignment horizontal="justify" vertical="center" wrapText="1"/>
    </xf>
    <xf numFmtId="0" fontId="15" fillId="0" borderId="26" xfId="0" applyFont="1" applyBorder="1" applyAlignment="1">
      <alignment horizontal="justify" vertical="center" wrapText="1"/>
    </xf>
    <xf numFmtId="0" fontId="4" fillId="0" borderId="0" xfId="0" applyFont="1">
      <alignment vertical="center"/>
    </xf>
    <xf numFmtId="0" fontId="9" fillId="0" borderId="47" xfId="0" applyFont="1" applyBorder="1" applyAlignment="1">
      <alignment horizontal="justify" vertical="center" wrapText="1"/>
    </xf>
    <xf numFmtId="0" fontId="9" fillId="0" borderId="60" xfId="0" applyFont="1" applyBorder="1" applyAlignment="1">
      <alignment horizontal="centerContinuous" vertical="center" wrapText="1"/>
    </xf>
    <xf numFmtId="0" fontId="9" fillId="0" borderId="84" xfId="0" applyFont="1" applyBorder="1" applyAlignment="1">
      <alignment horizontal="centerContinuous" vertical="center" wrapText="1"/>
    </xf>
    <xf numFmtId="0" fontId="9" fillId="0" borderId="49"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29" xfId="0" applyFont="1" applyBorder="1" applyAlignment="1">
      <alignment horizontal="center" vertical="center" wrapText="1"/>
    </xf>
    <xf numFmtId="177" fontId="9" fillId="0" borderId="59" xfId="1" applyNumberFormat="1" applyFont="1" applyBorder="1" applyAlignment="1">
      <alignment horizontal="right" vertical="center" wrapText="1"/>
    </xf>
    <xf numFmtId="2" fontId="9" fillId="0" borderId="40" xfId="0" applyNumberFormat="1" applyFont="1" applyBorder="1" applyAlignment="1">
      <alignment horizontal="right" vertical="center" wrapText="1"/>
    </xf>
    <xf numFmtId="177" fontId="9" fillId="0" borderId="66" xfId="1" applyNumberFormat="1" applyFont="1" applyBorder="1" applyAlignment="1">
      <alignment horizontal="right" vertical="center" wrapText="1"/>
    </xf>
    <xf numFmtId="2" fontId="9" fillId="0" borderId="49" xfId="0" applyNumberFormat="1" applyFont="1" applyBorder="1" applyAlignment="1">
      <alignment horizontal="right" vertical="center" wrapText="1"/>
    </xf>
    <xf numFmtId="40" fontId="9" fillId="0" borderId="48" xfId="2" applyNumberFormat="1" applyFont="1" applyBorder="1" applyAlignment="1">
      <alignment horizontal="right" vertical="center" wrapText="1"/>
    </xf>
    <xf numFmtId="177" fontId="9" fillId="0" borderId="24" xfId="1" applyNumberFormat="1" applyFont="1" applyBorder="1" applyAlignment="1">
      <alignment horizontal="right" vertical="center" wrapText="1"/>
    </xf>
    <xf numFmtId="2" fontId="9" fillId="0" borderId="62" xfId="0" applyNumberFormat="1" applyFont="1" applyBorder="1" applyAlignment="1">
      <alignment horizontal="right" vertical="center" wrapText="1"/>
    </xf>
    <xf numFmtId="177" fontId="9" fillId="0" borderId="14" xfId="1" applyNumberFormat="1" applyFont="1" applyBorder="1" applyAlignment="1">
      <alignment horizontal="right" vertical="center" wrapText="1"/>
    </xf>
    <xf numFmtId="2" fontId="9" fillId="0" borderId="56" xfId="0" applyNumberFormat="1" applyFont="1" applyBorder="1" applyAlignment="1">
      <alignment horizontal="right" vertical="center" wrapText="1"/>
    </xf>
    <xf numFmtId="0" fontId="40" fillId="2" borderId="0" xfId="3" applyFill="1" applyAlignment="1">
      <alignment vertical="center"/>
    </xf>
    <xf numFmtId="0" fontId="41" fillId="2" borderId="0" xfId="3" applyFont="1" applyFill="1" applyAlignment="1">
      <alignment vertical="center"/>
    </xf>
    <xf numFmtId="0" fontId="50" fillId="0" borderId="0" xfId="0" applyFont="1">
      <alignment vertical="center"/>
    </xf>
    <xf numFmtId="0" fontId="39" fillId="0" borderId="7" xfId="0" applyFont="1" applyBorder="1" applyAlignment="1">
      <alignment vertical="center" wrapText="1"/>
    </xf>
    <xf numFmtId="0" fontId="39" fillId="0" borderId="67" xfId="0" applyFont="1" applyBorder="1" applyAlignment="1">
      <alignment vertical="center" wrapText="1"/>
    </xf>
    <xf numFmtId="0" fontId="39" fillId="0" borderId="31" xfId="0" applyFont="1" applyBorder="1" applyAlignment="1">
      <alignment vertical="center" wrapText="1"/>
    </xf>
    <xf numFmtId="183" fontId="19" fillId="5" borderId="0" xfId="0" applyNumberFormat="1" applyFont="1" applyFill="1" applyAlignment="1">
      <alignment horizontal="justify" vertical="center" wrapText="1"/>
    </xf>
    <xf numFmtId="183" fontId="0" fillId="5" borderId="0" xfId="0" applyNumberFormat="1" applyFill="1">
      <alignment vertical="center"/>
    </xf>
    <xf numFmtId="184" fontId="4" fillId="5" borderId="0" xfId="2" applyNumberFormat="1" applyFont="1" applyFill="1">
      <alignment vertical="center"/>
    </xf>
    <xf numFmtId="0" fontId="32" fillId="0" borderId="24" xfId="0" applyFont="1" applyBorder="1" applyAlignment="1">
      <alignment horizontal="center" vertical="center" wrapText="1"/>
    </xf>
    <xf numFmtId="0" fontId="32" fillId="0" borderId="9" xfId="0" applyFont="1" applyBorder="1" applyAlignment="1">
      <alignment horizontal="center" vertical="center" wrapText="1"/>
    </xf>
    <xf numFmtId="0" fontId="31" fillId="2" borderId="29" xfId="0" applyFont="1" applyFill="1" applyBorder="1" applyAlignment="1">
      <alignment horizontal="center" vertical="center" wrapText="1"/>
    </xf>
    <xf numFmtId="0" fontId="18" fillId="0" borderId="9" xfId="0" applyFont="1" applyBorder="1">
      <alignment vertical="center"/>
    </xf>
    <xf numFmtId="0" fontId="22" fillId="0" borderId="9" xfId="0" applyFont="1" applyBorder="1">
      <alignment vertical="center"/>
    </xf>
    <xf numFmtId="0" fontId="18" fillId="0" borderId="9" xfId="0" applyFont="1" applyBorder="1" applyAlignment="1">
      <alignment horizontal="left" vertical="center"/>
    </xf>
    <xf numFmtId="2" fontId="4" fillId="5" borderId="0" xfId="0" applyNumberFormat="1" applyFont="1" applyFill="1">
      <alignment vertical="center"/>
    </xf>
    <xf numFmtId="0" fontId="37" fillId="0" borderId="129" xfId="0" applyFont="1" applyBorder="1" applyAlignment="1">
      <alignment horizontal="centerContinuous" vertical="center"/>
    </xf>
    <xf numFmtId="0" fontId="37" fillId="0" borderId="130" xfId="0" applyFont="1" applyBorder="1" applyAlignment="1">
      <alignment horizontal="centerContinuous" vertical="center"/>
    </xf>
    <xf numFmtId="0" fontId="32" fillId="0" borderId="126" xfId="0" applyFont="1" applyBorder="1">
      <alignment vertical="center"/>
    </xf>
    <xf numFmtId="0" fontId="32" fillId="0" borderId="34" xfId="0" applyFont="1" applyBorder="1">
      <alignment vertical="center"/>
    </xf>
    <xf numFmtId="0" fontId="32" fillId="2" borderId="25" xfId="0" applyFont="1" applyFill="1" applyBorder="1" applyAlignment="1">
      <alignment horizontal="center" vertical="center" wrapText="1"/>
    </xf>
    <xf numFmtId="0" fontId="32" fillId="0" borderId="12" xfId="0" applyFont="1" applyBorder="1">
      <alignment vertical="center"/>
    </xf>
    <xf numFmtId="0" fontId="32" fillId="0" borderId="74" xfId="0" applyFont="1" applyBorder="1">
      <alignment vertical="center"/>
    </xf>
    <xf numFmtId="0" fontId="53" fillId="2" borderId="40" xfId="0" applyFont="1" applyFill="1" applyBorder="1" applyAlignment="1">
      <alignment horizontal="center" vertical="center" wrapText="1"/>
    </xf>
    <xf numFmtId="0" fontId="32" fillId="2" borderId="27" xfId="0" applyFont="1" applyFill="1" applyBorder="1" applyAlignment="1">
      <alignment horizontal="center" vertical="center"/>
    </xf>
    <xf numFmtId="0" fontId="32" fillId="0" borderId="12" xfId="0" applyFont="1" applyBorder="1" applyAlignment="1">
      <alignment horizontal="left" vertical="center" wrapText="1"/>
    </xf>
    <xf numFmtId="0" fontId="32" fillId="0" borderId="35" xfId="0" applyFont="1" applyBorder="1" applyAlignment="1">
      <alignment horizontal="left" vertical="center" wrapText="1"/>
    </xf>
    <xf numFmtId="0" fontId="32" fillId="2" borderId="27" xfId="0" applyFont="1" applyFill="1" applyBorder="1" applyAlignment="1">
      <alignment horizontal="center" vertical="center" wrapText="1"/>
    </xf>
    <xf numFmtId="0" fontId="32" fillId="0" borderId="12" xfId="0" applyFont="1" applyBorder="1" applyAlignment="1">
      <alignment horizontal="centerContinuous" vertical="center" wrapText="1"/>
    </xf>
    <xf numFmtId="0" fontId="32" fillId="0" borderId="35" xfId="0" applyFont="1" applyBorder="1" applyAlignment="1">
      <alignment horizontal="centerContinuous" vertical="center" wrapText="1"/>
    </xf>
    <xf numFmtId="0" fontId="32" fillId="2" borderId="35" xfId="0" applyFont="1" applyFill="1" applyBorder="1" applyAlignment="1">
      <alignment horizontal="center" vertical="center" wrapText="1"/>
    </xf>
    <xf numFmtId="0" fontId="32" fillId="0" borderId="43" xfId="0" applyFont="1" applyBorder="1" applyAlignment="1">
      <alignment horizontal="right" vertical="center" wrapText="1"/>
    </xf>
    <xf numFmtId="0" fontId="32" fillId="0" borderId="35" xfId="0" applyFont="1" applyBorder="1" applyAlignment="1">
      <alignment horizontal="right" vertical="center" wrapText="1"/>
    </xf>
    <xf numFmtId="182" fontId="32" fillId="2" borderId="27" xfId="0" applyNumberFormat="1" applyFont="1" applyFill="1" applyBorder="1" applyAlignment="1">
      <alignment horizontal="center" vertical="center" wrapText="1"/>
    </xf>
    <xf numFmtId="38" fontId="31" fillId="2" borderId="9" xfId="2" applyFont="1" applyFill="1" applyBorder="1" applyAlignment="1">
      <alignment horizontal="right" vertical="center" wrapText="1"/>
    </xf>
    <xf numFmtId="38" fontId="31" fillId="0" borderId="29" xfId="2" applyFont="1" applyBorder="1" applyAlignment="1">
      <alignment horizontal="right" vertical="center" wrapText="1"/>
    </xf>
    <xf numFmtId="0" fontId="54" fillId="0" borderId="0" xfId="0" applyFont="1" applyAlignment="1">
      <alignment horizontal="left" vertical="center"/>
    </xf>
    <xf numFmtId="0" fontId="55" fillId="0" borderId="0" xfId="0" applyFont="1">
      <alignment vertical="center"/>
    </xf>
    <xf numFmtId="0" fontId="39" fillId="0" borderId="15" xfId="0" applyFont="1" applyBorder="1">
      <alignment vertical="center"/>
    </xf>
    <xf numFmtId="0" fontId="39" fillId="0" borderId="6" xfId="0" applyFont="1" applyBorder="1">
      <alignment vertical="center"/>
    </xf>
    <xf numFmtId="0" fontId="39" fillId="0" borderId="14" xfId="0" applyFont="1" applyBorder="1" applyAlignment="1">
      <alignment horizontal="center" vertical="center" wrapText="1"/>
    </xf>
    <xf numFmtId="40" fontId="31" fillId="0" borderId="9" xfId="2" applyNumberFormat="1" applyFont="1" applyBorder="1" applyAlignment="1">
      <alignment horizontal="right" vertical="center" wrapText="1"/>
    </xf>
    <xf numFmtId="177" fontId="31" fillId="0" borderId="9" xfId="1" applyNumberFormat="1" applyFont="1" applyBorder="1" applyAlignment="1">
      <alignment horizontal="right" vertical="center" wrapText="1"/>
    </xf>
    <xf numFmtId="2" fontId="31" fillId="0" borderId="27" xfId="0" applyNumberFormat="1" applyFont="1" applyBorder="1" applyAlignment="1">
      <alignment horizontal="right" vertical="center" wrapText="1"/>
    </xf>
    <xf numFmtId="40" fontId="31" fillId="0" borderId="38" xfId="2" applyNumberFormat="1" applyFont="1" applyBorder="1" applyAlignment="1">
      <alignment horizontal="right" vertical="center"/>
    </xf>
    <xf numFmtId="40" fontId="31" fillId="0" borderId="29" xfId="2" applyNumberFormat="1" applyFont="1" applyBorder="1" applyAlignment="1">
      <alignment horizontal="right" vertical="center"/>
    </xf>
    <xf numFmtId="40" fontId="31" fillId="0" borderId="29" xfId="2" applyNumberFormat="1" applyFont="1" applyBorder="1" applyAlignment="1">
      <alignment horizontal="right" vertical="center" wrapText="1"/>
    </xf>
    <xf numFmtId="177" fontId="31" fillId="0" borderId="29" xfId="1" applyNumberFormat="1" applyFont="1" applyBorder="1" applyAlignment="1">
      <alignment horizontal="right" vertical="center" wrapText="1"/>
    </xf>
    <xf numFmtId="2" fontId="31" fillId="0" borderId="30" xfId="0" applyNumberFormat="1" applyFont="1" applyBorder="1" applyAlignment="1">
      <alignment horizontal="right" vertical="center" wrapText="1"/>
    </xf>
    <xf numFmtId="0" fontId="31" fillId="0" borderId="0" xfId="0" applyFont="1">
      <alignment vertical="center"/>
    </xf>
    <xf numFmtId="0" fontId="39" fillId="0" borderId="35"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55" xfId="0" applyFont="1" applyBorder="1" applyAlignment="1">
      <alignment horizontal="center" vertical="center" wrapText="1"/>
    </xf>
    <xf numFmtId="0" fontId="39" fillId="0" borderId="36" xfId="0" applyFont="1" applyBorder="1" applyAlignment="1">
      <alignment horizontal="center" vertical="center" wrapText="1"/>
    </xf>
    <xf numFmtId="0" fontId="39" fillId="0" borderId="29" xfId="0" applyFont="1" applyBorder="1" applyAlignment="1">
      <alignment horizontal="center" vertical="center" wrapText="1"/>
    </xf>
    <xf numFmtId="0" fontId="39" fillId="0" borderId="56" xfId="0" applyFont="1" applyBorder="1" applyAlignment="1">
      <alignment horizontal="center" vertical="center" wrapText="1"/>
    </xf>
    <xf numFmtId="0" fontId="31" fillId="0" borderId="125" xfId="0" applyFont="1" applyBorder="1" applyAlignment="1">
      <alignment horizontal="center" vertical="center" wrapText="1"/>
    </xf>
    <xf numFmtId="2" fontId="31" fillId="0" borderId="74" xfId="0" applyNumberFormat="1" applyFont="1" applyBorder="1" applyAlignment="1">
      <alignment horizontal="right" vertical="center" wrapText="1"/>
    </xf>
    <xf numFmtId="2" fontId="31" fillId="0" borderId="14" xfId="0" applyNumberFormat="1" applyFont="1" applyBorder="1" applyAlignment="1">
      <alignment horizontal="right" vertical="center" wrapText="1"/>
    </xf>
    <xf numFmtId="2" fontId="31" fillId="0" borderId="40" xfId="0" applyNumberFormat="1" applyFont="1" applyBorder="1" applyAlignment="1">
      <alignment horizontal="right" vertical="center" wrapText="1"/>
    </xf>
    <xf numFmtId="0" fontId="31" fillId="0" borderId="123" xfId="0" applyFont="1" applyBorder="1" applyAlignment="1">
      <alignment horizontal="center" vertical="center" wrapText="1"/>
    </xf>
    <xf numFmtId="2" fontId="31" fillId="0" borderId="9" xfId="0" applyNumberFormat="1" applyFont="1" applyBorder="1" applyAlignment="1">
      <alignment horizontal="right" vertical="center" wrapText="1"/>
    </xf>
    <xf numFmtId="0" fontId="31" fillId="0" borderId="124" xfId="0" applyFont="1" applyBorder="1" applyAlignment="1">
      <alignment horizontal="center" vertical="center" wrapText="1"/>
    </xf>
    <xf numFmtId="2" fontId="31" fillId="0" borderId="36" xfId="0" applyNumberFormat="1" applyFont="1" applyBorder="1" applyAlignment="1">
      <alignment horizontal="right" vertical="center" wrapText="1"/>
    </xf>
    <xf numFmtId="2" fontId="31" fillId="0" borderId="29" xfId="0" applyNumberFormat="1" applyFont="1" applyBorder="1" applyAlignment="1">
      <alignment horizontal="right" vertical="center" wrapText="1"/>
    </xf>
    <xf numFmtId="0" fontId="31" fillId="0" borderId="0" xfId="0" applyFont="1" applyAlignment="1">
      <alignment horizontal="justify" vertical="center"/>
    </xf>
    <xf numFmtId="0" fontId="39" fillId="0" borderId="119" xfId="0" applyFont="1" applyBorder="1" applyAlignment="1">
      <alignment horizontal="center" vertical="center"/>
    </xf>
    <xf numFmtId="0" fontId="39" fillId="0" borderId="120" xfId="0" applyFont="1" applyBorder="1" applyAlignment="1">
      <alignment horizontal="center" vertical="center"/>
    </xf>
    <xf numFmtId="0" fontId="39" fillId="0" borderId="121" xfId="0" applyFont="1" applyBorder="1" applyAlignment="1">
      <alignment horizontal="center" vertical="center"/>
    </xf>
    <xf numFmtId="0" fontId="39" fillId="0" borderId="74" xfId="0" applyFont="1" applyBorder="1" applyAlignment="1">
      <alignment horizontal="center" vertical="center"/>
    </xf>
    <xf numFmtId="0" fontId="39" fillId="0" borderId="9" xfId="0" applyFont="1" applyBorder="1" applyAlignment="1">
      <alignment horizontal="left" vertical="center" wrapText="1"/>
    </xf>
    <xf numFmtId="0" fontId="39" fillId="0" borderId="11" xfId="0" applyFont="1" applyBorder="1" applyAlignment="1">
      <alignment horizontal="left" vertical="center" wrapText="1"/>
    </xf>
    <xf numFmtId="40" fontId="31" fillId="0" borderId="14" xfId="2" applyNumberFormat="1" applyFont="1" applyBorder="1" applyAlignment="1">
      <alignment horizontal="right" vertical="center" wrapText="1"/>
    </xf>
    <xf numFmtId="40" fontId="31" fillId="0" borderId="14" xfId="0" applyNumberFormat="1" applyFont="1" applyBorder="1" applyAlignment="1">
      <alignment horizontal="right" vertical="center" wrapText="1"/>
    </xf>
    <xf numFmtId="0" fontId="31" fillId="0" borderId="14" xfId="0" applyFont="1" applyBorder="1" applyAlignment="1">
      <alignment horizontal="center" vertical="center"/>
    </xf>
    <xf numFmtId="0" fontId="31" fillId="0" borderId="40" xfId="0" applyFont="1" applyBorder="1" applyAlignment="1">
      <alignment horizontal="center" vertical="center"/>
    </xf>
    <xf numFmtId="0" fontId="39" fillId="0" borderId="9" xfId="0" applyFont="1" applyBorder="1" applyAlignment="1">
      <alignment vertical="center" wrapText="1"/>
    </xf>
    <xf numFmtId="0" fontId="39" fillId="0" borderId="29" xfId="0" applyFont="1" applyBorder="1" applyAlignment="1">
      <alignment vertical="center" wrapText="1"/>
    </xf>
    <xf numFmtId="40" fontId="31" fillId="0" borderId="53" xfId="0" applyNumberFormat="1" applyFont="1" applyBorder="1" applyAlignment="1">
      <alignment horizontal="right" vertical="center" wrapText="1"/>
    </xf>
    <xf numFmtId="0" fontId="31" fillId="0" borderId="0" xfId="0" applyFont="1" applyAlignment="1">
      <alignment horizontal="left" vertical="center"/>
    </xf>
    <xf numFmtId="0" fontId="58" fillId="0" borderId="0" xfId="0" applyFont="1" applyAlignment="1">
      <alignment vertical="center" wrapText="1"/>
    </xf>
    <xf numFmtId="2" fontId="31" fillId="0" borderId="0" xfId="0" applyNumberFormat="1" applyFont="1" applyAlignment="1">
      <alignment horizontal="right" vertical="center" wrapText="1"/>
    </xf>
    <xf numFmtId="0" fontId="60" fillId="0" borderId="0" xfId="0" applyFont="1" applyAlignment="1">
      <alignment horizontal="justify" vertical="center"/>
    </xf>
    <xf numFmtId="0" fontId="39" fillId="0" borderId="4" xfId="0" applyFont="1" applyBorder="1" applyAlignment="1">
      <alignment horizontal="justify" vertical="center" wrapText="1"/>
    </xf>
    <xf numFmtId="0" fontId="39" fillId="0" borderId="50"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39" fillId="0" borderId="13" xfId="0" applyFont="1" applyBorder="1" applyAlignment="1">
      <alignment horizontal="center" vertical="center" wrapText="1"/>
    </xf>
    <xf numFmtId="0" fontId="31" fillId="2" borderId="8" xfId="0" applyFont="1" applyFill="1" applyBorder="1" applyAlignment="1">
      <alignment horizontal="center" vertical="center" wrapText="1"/>
    </xf>
    <xf numFmtId="0" fontId="39" fillId="0" borderId="8" xfId="0" applyFont="1" applyBorder="1" applyAlignment="1">
      <alignment horizontal="center" vertical="center" wrapText="1"/>
    </xf>
    <xf numFmtId="0" fontId="31" fillId="2" borderId="33" xfId="0" applyFont="1" applyFill="1" applyBorder="1" applyAlignment="1">
      <alignment horizontal="center" vertical="center" wrapText="1"/>
    </xf>
    <xf numFmtId="0" fontId="39" fillId="2" borderId="8"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13" xfId="0" applyFont="1" applyFill="1" applyBorder="1" applyAlignment="1">
      <alignment horizontal="center" vertical="center" wrapText="1"/>
    </xf>
    <xf numFmtId="0" fontId="31" fillId="2" borderId="24" xfId="0" applyFont="1" applyFill="1" applyBorder="1" applyAlignment="1">
      <alignment horizontal="center" vertical="center" wrapText="1"/>
    </xf>
    <xf numFmtId="0" fontId="31" fillId="2" borderId="24" xfId="0" applyFont="1" applyFill="1" applyBorder="1" applyAlignment="1">
      <alignment horizontal="justify" vertical="center" wrapText="1"/>
    </xf>
    <xf numFmtId="0" fontId="31" fillId="2" borderId="25" xfId="0" applyFont="1" applyFill="1" applyBorder="1" applyAlignment="1">
      <alignment horizontal="center" vertical="center" wrapText="1"/>
    </xf>
    <xf numFmtId="0" fontId="31" fillId="2" borderId="9" xfId="0" applyFont="1" applyFill="1" applyBorder="1" applyAlignment="1">
      <alignment horizontal="justify" vertical="center" wrapText="1"/>
    </xf>
    <xf numFmtId="0" fontId="31" fillId="2" borderId="9" xfId="0" applyFont="1" applyFill="1" applyBorder="1" applyAlignment="1">
      <alignment horizontal="center" vertical="center" wrapText="1"/>
    </xf>
    <xf numFmtId="0" fontId="31" fillId="2" borderId="27" xfId="0" applyFont="1" applyFill="1" applyBorder="1" applyAlignment="1">
      <alignment horizontal="center" vertical="center" wrapText="1"/>
    </xf>
    <xf numFmtId="0" fontId="31" fillId="2" borderId="29" xfId="0" applyFont="1" applyFill="1" applyBorder="1" applyAlignment="1">
      <alignment horizontal="justify" vertical="center" wrapText="1"/>
    </xf>
    <xf numFmtId="0" fontId="31" fillId="2" borderId="30" xfId="0" applyFont="1" applyFill="1" applyBorder="1" applyAlignment="1">
      <alignment horizontal="center" vertical="center" wrapText="1"/>
    </xf>
    <xf numFmtId="0" fontId="31" fillId="2" borderId="14" xfId="0" applyFont="1" applyFill="1" applyBorder="1" applyAlignment="1">
      <alignment horizontal="justify" vertical="center" wrapText="1"/>
    </xf>
    <xf numFmtId="0" fontId="31" fillId="2" borderId="14" xfId="0" applyFont="1" applyFill="1" applyBorder="1" applyAlignment="1">
      <alignment horizontal="center" vertical="center" wrapText="1"/>
    </xf>
    <xf numFmtId="0" fontId="31" fillId="2" borderId="40" xfId="0" applyFont="1" applyFill="1" applyBorder="1" applyAlignment="1">
      <alignment horizontal="center" vertical="center" wrapText="1"/>
    </xf>
    <xf numFmtId="38" fontId="32" fillId="2" borderId="9" xfId="2" applyFont="1" applyFill="1" applyBorder="1" applyAlignment="1">
      <alignment horizontal="right" vertical="center" wrapText="1"/>
    </xf>
    <xf numFmtId="38" fontId="32" fillId="2" borderId="27" xfId="2" applyFont="1" applyFill="1" applyBorder="1" applyAlignment="1">
      <alignment horizontal="right" vertical="center" wrapText="1"/>
    </xf>
    <xf numFmtId="38" fontId="32" fillId="2" borderId="29" xfId="2" applyFont="1" applyFill="1" applyBorder="1" applyAlignment="1">
      <alignment horizontal="right" vertical="center" wrapText="1"/>
    </xf>
    <xf numFmtId="0" fontId="32" fillId="0" borderId="29" xfId="0" applyFont="1" applyBorder="1" applyAlignment="1">
      <alignment horizontal="center" vertical="center" wrapText="1"/>
    </xf>
    <xf numFmtId="38" fontId="32" fillId="2" borderId="30" xfId="2" applyFont="1" applyFill="1" applyBorder="1" applyAlignment="1">
      <alignment horizontal="right" vertical="center" wrapText="1"/>
    </xf>
    <xf numFmtId="0" fontId="42" fillId="3" borderId="0" xfId="0" applyFont="1" applyFill="1">
      <alignment vertical="center"/>
    </xf>
    <xf numFmtId="0" fontId="42" fillId="3" borderId="0" xfId="0" applyFont="1" applyFill="1" applyAlignment="1">
      <alignment horizontal="right" vertical="center"/>
    </xf>
    <xf numFmtId="178" fontId="42" fillId="3" borderId="0" xfId="0" applyNumberFormat="1" applyFont="1" applyFill="1">
      <alignment vertical="center"/>
    </xf>
    <xf numFmtId="0" fontId="61" fillId="0" borderId="0" xfId="0" applyFont="1">
      <alignment vertical="center"/>
    </xf>
    <xf numFmtId="0" fontId="54" fillId="0" borderId="0" xfId="0" applyFont="1">
      <alignment vertical="center"/>
    </xf>
    <xf numFmtId="0" fontId="32" fillId="0" borderId="16" xfId="0" applyFont="1" applyBorder="1">
      <alignment vertical="center"/>
    </xf>
    <xf numFmtId="0" fontId="32" fillId="0" borderId="16" xfId="0" applyFont="1" applyBorder="1" applyAlignment="1">
      <alignment horizontal="justify" vertical="center"/>
    </xf>
    <xf numFmtId="0" fontId="32" fillId="0" borderId="0" xfId="0" applyFont="1" applyAlignment="1">
      <alignment horizontal="justify" vertical="center"/>
    </xf>
    <xf numFmtId="0" fontId="32" fillId="0" borderId="0" xfId="0" applyFont="1" applyAlignment="1">
      <alignment horizontal="left" vertical="center" wrapText="1"/>
    </xf>
    <xf numFmtId="0" fontId="32" fillId="2" borderId="70" xfId="0" applyFont="1" applyFill="1" applyBorder="1" applyAlignment="1">
      <alignment horizontal="left" vertical="center" wrapText="1"/>
    </xf>
    <xf numFmtId="0" fontId="32" fillId="0" borderId="48" xfId="0" applyFont="1" applyBorder="1" applyAlignment="1">
      <alignment horizontal="center" vertical="center" wrapText="1"/>
    </xf>
    <xf numFmtId="0" fontId="31" fillId="0" borderId="48" xfId="0" applyFont="1" applyBorder="1" applyAlignment="1">
      <alignment horizontal="center" vertical="center" wrapText="1"/>
    </xf>
    <xf numFmtId="0" fontId="32" fillId="0" borderId="83" xfId="0" applyFont="1" applyBorder="1">
      <alignment vertical="center"/>
    </xf>
    <xf numFmtId="0" fontId="32" fillId="0" borderId="14" xfId="0" applyFont="1" applyBorder="1" applyAlignment="1">
      <alignment horizontal="justify" vertical="center" wrapText="1"/>
    </xf>
    <xf numFmtId="0" fontId="32" fillId="2" borderId="14" xfId="0" applyFont="1" applyFill="1" applyBorder="1" applyAlignment="1">
      <alignment horizontal="center" vertical="center" wrapText="1"/>
    </xf>
    <xf numFmtId="0" fontId="32" fillId="0" borderId="9" xfId="0" applyFont="1" applyBorder="1" applyAlignment="1">
      <alignment horizontal="justify" vertical="center" wrapText="1"/>
    </xf>
    <xf numFmtId="0" fontId="32" fillId="2" borderId="9" xfId="0" applyFont="1" applyFill="1" applyBorder="1" applyAlignment="1">
      <alignment horizontal="center" vertical="center" wrapText="1"/>
    </xf>
    <xf numFmtId="0" fontId="32" fillId="0" borderId="29" xfId="0" applyFont="1" applyBorder="1" applyAlignment="1">
      <alignment horizontal="justify" vertical="center" wrapText="1"/>
    </xf>
    <xf numFmtId="0" fontId="32" fillId="2" borderId="29" xfId="0" applyFont="1" applyFill="1" applyBorder="1" applyAlignment="1">
      <alignment horizontal="center" vertical="center" wrapText="1"/>
    </xf>
    <xf numFmtId="0" fontId="32" fillId="0" borderId="82" xfId="0" applyFont="1" applyBorder="1">
      <alignment vertical="center"/>
    </xf>
    <xf numFmtId="0" fontId="32" fillId="0" borderId="84" xfId="0" applyFont="1" applyBorder="1">
      <alignment vertical="center"/>
    </xf>
    <xf numFmtId="0" fontId="32" fillId="0" borderId="84" xfId="0" applyFont="1" applyBorder="1" applyAlignment="1">
      <alignment horizontal="left" vertical="center" wrapText="1"/>
    </xf>
    <xf numFmtId="0" fontId="32" fillId="0" borderId="60" xfId="0" applyFont="1" applyBorder="1">
      <alignment vertical="center"/>
    </xf>
    <xf numFmtId="0" fontId="32" fillId="0" borderId="82" xfId="0" applyFont="1" applyBorder="1" applyAlignment="1">
      <alignment horizontal="left" vertical="center" wrapText="1"/>
    </xf>
    <xf numFmtId="0" fontId="32" fillId="0" borderId="83" xfId="0" applyFont="1" applyBorder="1" applyAlignment="1">
      <alignment horizontal="left" vertical="center" wrapText="1"/>
    </xf>
    <xf numFmtId="0" fontId="42" fillId="0" borderId="0" xfId="0" applyFont="1" applyAlignment="1">
      <alignment vertical="center" wrapText="1"/>
    </xf>
    <xf numFmtId="0" fontId="42" fillId="0" borderId="19" xfId="0" applyFont="1" applyBorder="1">
      <alignment vertical="center"/>
    </xf>
    <xf numFmtId="0" fontId="54" fillId="0" borderId="19" xfId="0" applyFont="1" applyBorder="1">
      <alignment vertical="center"/>
    </xf>
    <xf numFmtId="0" fontId="42" fillId="0" borderId="17" xfId="0" applyFont="1" applyBorder="1">
      <alignment vertical="center"/>
    </xf>
    <xf numFmtId="0" fontId="32" fillId="0" borderId="18" xfId="0" applyFont="1" applyBorder="1" applyAlignment="1">
      <alignment horizontal="left" vertical="center"/>
    </xf>
    <xf numFmtId="0" fontId="32" fillId="0" borderId="0" xfId="0" applyFont="1" applyAlignment="1">
      <alignment horizontal="center" vertical="center"/>
    </xf>
    <xf numFmtId="0" fontId="42" fillId="0" borderId="2" xfId="0" applyFont="1" applyBorder="1">
      <alignment vertical="center"/>
    </xf>
    <xf numFmtId="0" fontId="32" fillId="0" borderId="18" xfId="0" applyFont="1" applyBorder="1">
      <alignment vertical="center"/>
    </xf>
    <xf numFmtId="0" fontId="32" fillId="0" borderId="0" xfId="0" applyFont="1" applyAlignment="1">
      <alignment horizontal="right" vertical="center"/>
    </xf>
    <xf numFmtId="0" fontId="32" fillId="0" borderId="0" xfId="0" applyFont="1" applyAlignment="1">
      <alignment horizontal="centerContinuous" vertical="center"/>
    </xf>
    <xf numFmtId="0" fontId="59" fillId="0" borderId="0" xfId="0" applyFont="1" applyAlignment="1">
      <alignment horizontal="left" vertical="center"/>
    </xf>
    <xf numFmtId="0" fontId="32" fillId="0" borderId="23" xfId="0" applyFont="1" applyBorder="1" applyAlignment="1">
      <alignment horizontal="justify" vertical="center" wrapText="1"/>
    </xf>
    <xf numFmtId="0" fontId="32" fillId="0" borderId="25" xfId="0" applyFont="1" applyBorder="1" applyAlignment="1">
      <alignment horizontal="center" vertical="center" wrapText="1"/>
    </xf>
    <xf numFmtId="0" fontId="32" fillId="2" borderId="110" xfId="0" applyFont="1" applyFill="1" applyBorder="1" applyAlignment="1">
      <alignment horizontal="justify" vertical="center" wrapText="1"/>
    </xf>
    <xf numFmtId="0" fontId="32" fillId="2" borderId="111" xfId="0" applyFont="1" applyFill="1" applyBorder="1" applyAlignment="1">
      <alignment horizontal="justify" vertical="center" wrapText="1"/>
    </xf>
    <xf numFmtId="0" fontId="32" fillId="2" borderId="111" xfId="0" applyFont="1" applyFill="1" applyBorder="1" applyAlignment="1">
      <alignment vertical="top" wrapText="1"/>
    </xf>
    <xf numFmtId="0" fontId="52" fillId="2" borderId="112" xfId="0" applyFont="1" applyFill="1" applyBorder="1">
      <alignment vertical="center"/>
    </xf>
    <xf numFmtId="0" fontId="32" fillId="2" borderId="104" xfId="0" applyFont="1" applyFill="1" applyBorder="1" applyAlignment="1">
      <alignment horizontal="justify" vertical="center" wrapText="1"/>
    </xf>
    <xf numFmtId="0" fontId="32" fillId="2" borderId="105" xfId="0" applyFont="1" applyFill="1" applyBorder="1" applyAlignment="1">
      <alignment horizontal="justify" vertical="center" wrapText="1"/>
    </xf>
    <xf numFmtId="0" fontId="32" fillId="2" borderId="105" xfId="0" applyFont="1" applyFill="1" applyBorder="1" applyAlignment="1">
      <alignment vertical="top" wrapText="1"/>
    </xf>
    <xf numFmtId="0" fontId="52" fillId="2" borderId="106" xfId="0" applyFont="1" applyFill="1" applyBorder="1">
      <alignment vertical="center"/>
    </xf>
    <xf numFmtId="0" fontId="32" fillId="2" borderId="107" xfId="0" applyFont="1" applyFill="1" applyBorder="1" applyAlignment="1">
      <alignment horizontal="justify" vertical="center" wrapText="1"/>
    </xf>
    <xf numFmtId="0" fontId="32" fillId="2" borderId="108" xfId="0" applyFont="1" applyFill="1" applyBorder="1" applyAlignment="1">
      <alignment horizontal="justify" vertical="center" wrapText="1"/>
    </xf>
    <xf numFmtId="0" fontId="52" fillId="2" borderId="109" xfId="0" applyFont="1" applyFill="1" applyBorder="1">
      <alignment vertical="center"/>
    </xf>
    <xf numFmtId="0" fontId="32" fillId="0" borderId="0" xfId="0" applyFont="1" applyAlignment="1">
      <alignment horizontal="center" vertical="center" wrapText="1"/>
    </xf>
    <xf numFmtId="3" fontId="54" fillId="0" borderId="0" xfId="0" applyNumberFormat="1" applyFont="1" applyAlignment="1">
      <alignment horizontal="right" vertical="center" wrapText="1"/>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42" fillId="0" borderId="15" xfId="0" applyFont="1" applyBorder="1">
      <alignment vertical="center"/>
    </xf>
    <xf numFmtId="0" fontId="42" fillId="0" borderId="16" xfId="0" applyFont="1" applyBorder="1">
      <alignment vertical="center"/>
    </xf>
    <xf numFmtId="0" fontId="42" fillId="0" borderId="18" xfId="0" applyFont="1" applyBorder="1">
      <alignment vertical="center"/>
    </xf>
    <xf numFmtId="0" fontId="59" fillId="0" borderId="18" xfId="0" applyFont="1" applyBorder="1">
      <alignment vertical="center"/>
    </xf>
    <xf numFmtId="0" fontId="62" fillId="0" borderId="0" xfId="0" applyFont="1">
      <alignment vertical="center"/>
    </xf>
    <xf numFmtId="0" fontId="42" fillId="0" borderId="3" xfId="0" applyFont="1" applyBorder="1">
      <alignment vertical="center"/>
    </xf>
    <xf numFmtId="0" fontId="42" fillId="0" borderId="1" xfId="0" applyFont="1" applyBorder="1">
      <alignment vertical="center"/>
    </xf>
    <xf numFmtId="0" fontId="37" fillId="0" borderId="128" xfId="0" applyFont="1" applyBorder="1" applyAlignment="1">
      <alignment horizontal="centerContinuous" vertical="center"/>
    </xf>
    <xf numFmtId="0" fontId="40" fillId="0" borderId="0" xfId="3"/>
    <xf numFmtId="0" fontId="40" fillId="5" borderId="0" xfId="3" applyFill="1"/>
    <xf numFmtId="0" fontId="40" fillId="0" borderId="9" xfId="3" applyBorder="1"/>
    <xf numFmtId="0" fontId="31" fillId="6" borderId="30" xfId="3" applyFont="1" applyFill="1" applyBorder="1" applyAlignment="1">
      <alignment horizontal="center" vertical="center" wrapText="1"/>
    </xf>
    <xf numFmtId="38" fontId="31" fillId="6" borderId="80" xfId="4" applyFont="1" applyFill="1" applyBorder="1" applyAlignment="1">
      <alignment horizontal="right" vertical="center"/>
    </xf>
    <xf numFmtId="185" fontId="31" fillId="6" borderId="131" xfId="3" applyNumberFormat="1" applyFont="1" applyFill="1" applyBorder="1" applyAlignment="1">
      <alignment horizontal="center" vertical="center"/>
    </xf>
    <xf numFmtId="38" fontId="31" fillId="6" borderId="36" xfId="4" applyFont="1" applyFill="1" applyBorder="1" applyAlignment="1">
      <alignment horizontal="right" vertical="center"/>
    </xf>
    <xf numFmtId="38" fontId="31" fillId="6" borderId="36" xfId="4" applyFont="1" applyFill="1" applyBorder="1" applyAlignment="1">
      <alignment horizontal="center" vertical="center"/>
    </xf>
    <xf numFmtId="186" fontId="31" fillId="6" borderId="30" xfId="3" applyNumberFormat="1" applyFont="1" applyFill="1" applyBorder="1" applyAlignment="1">
      <alignment horizontal="center" vertical="center"/>
    </xf>
    <xf numFmtId="0" fontId="31" fillId="6" borderId="36" xfId="3" applyFont="1" applyFill="1" applyBorder="1" applyAlignment="1">
      <alignment horizontal="left" vertical="center"/>
    </xf>
    <xf numFmtId="0" fontId="31" fillId="6" borderId="80" xfId="3" applyFont="1" applyFill="1" applyBorder="1" applyAlignment="1">
      <alignment horizontal="centerContinuous" vertical="center"/>
    </xf>
    <xf numFmtId="0" fontId="31" fillId="6" borderId="58" xfId="3" applyFont="1" applyFill="1" applyBorder="1" applyAlignment="1">
      <alignment horizontal="centerContinuous" vertical="center"/>
    </xf>
    <xf numFmtId="0" fontId="31" fillId="0" borderId="28" xfId="3" applyFont="1" applyBorder="1" applyAlignment="1">
      <alignment horizontal="center" vertical="center" shrinkToFit="1"/>
    </xf>
    <xf numFmtId="0" fontId="64" fillId="0" borderId="9" xfId="3" applyFont="1" applyBorder="1" applyAlignment="1">
      <alignment horizontal="center"/>
    </xf>
    <xf numFmtId="0" fontId="31" fillId="0" borderId="27" xfId="3" applyFont="1" applyBorder="1" applyAlignment="1">
      <alignment horizontal="center" vertical="center" wrapText="1"/>
    </xf>
    <xf numFmtId="38" fontId="31" fillId="0" borderId="35" xfId="4" applyFont="1" applyBorder="1" applyAlignment="1">
      <alignment horizontal="right" vertical="center"/>
    </xf>
    <xf numFmtId="185" fontId="31" fillId="0" borderId="132" xfId="3" applyNumberFormat="1" applyFont="1" applyBorder="1" applyAlignment="1">
      <alignment horizontal="center" vertical="center"/>
    </xf>
    <xf numFmtId="38" fontId="31" fillId="4" borderId="35" xfId="4" applyFont="1" applyFill="1" applyBorder="1" applyAlignment="1">
      <alignment horizontal="center" vertical="center"/>
    </xf>
    <xf numFmtId="186" fontId="31" fillId="0" borderId="27" xfId="3" applyNumberFormat="1" applyFont="1" applyBorder="1" applyAlignment="1">
      <alignment horizontal="center" vertical="center"/>
    </xf>
    <xf numFmtId="0" fontId="31" fillId="0" borderId="35" xfId="3" applyFont="1" applyBorder="1" applyAlignment="1">
      <alignment horizontal="left" vertical="center"/>
    </xf>
    <xf numFmtId="0" fontId="31" fillId="0" borderId="43" xfId="3" applyFont="1" applyBorder="1" applyAlignment="1">
      <alignment horizontal="centerContinuous" vertical="center"/>
    </xf>
    <xf numFmtId="0" fontId="31" fillId="0" borderId="12" xfId="3" applyFont="1" applyBorder="1" applyAlignment="1">
      <alignment horizontal="centerContinuous" vertical="center"/>
    </xf>
    <xf numFmtId="0" fontId="31" fillId="0" borderId="26" xfId="3" applyFont="1" applyBorder="1" applyAlignment="1">
      <alignment horizontal="center" vertical="center" shrinkToFit="1"/>
    </xf>
    <xf numFmtId="0" fontId="31" fillId="0" borderId="133" xfId="3" applyFont="1" applyBorder="1" applyAlignment="1">
      <alignment horizontal="center" vertical="center" wrapText="1"/>
    </xf>
    <xf numFmtId="38" fontId="31" fillId="0" borderId="134" xfId="4" applyFont="1" applyBorder="1" applyAlignment="1">
      <alignment horizontal="right" vertical="center"/>
    </xf>
    <xf numFmtId="185" fontId="31" fillId="0" borderId="135" xfId="3" applyNumberFormat="1" applyFont="1" applyBorder="1" applyAlignment="1">
      <alignment horizontal="center" vertical="center"/>
    </xf>
    <xf numFmtId="38" fontId="31" fillId="4" borderId="134" xfId="4" applyFont="1" applyFill="1" applyBorder="1" applyAlignment="1">
      <alignment horizontal="center" vertical="center"/>
    </xf>
    <xf numFmtId="186" fontId="31" fillId="0" borderId="133" xfId="3" applyNumberFormat="1" applyFont="1" applyBorder="1" applyAlignment="1">
      <alignment horizontal="center" vertical="center"/>
    </xf>
    <xf numFmtId="0" fontId="31" fillId="0" borderId="134" xfId="3" applyFont="1" applyBorder="1" applyAlignment="1">
      <alignment horizontal="left" vertical="center"/>
    </xf>
    <xf numFmtId="0" fontId="31" fillId="0" borderId="136" xfId="3" applyFont="1" applyBorder="1" applyAlignment="1">
      <alignment horizontal="centerContinuous" vertical="center"/>
    </xf>
    <xf numFmtId="0" fontId="31" fillId="0" borderId="137" xfId="3" applyFont="1" applyBorder="1" applyAlignment="1">
      <alignment horizontal="centerContinuous" vertical="center"/>
    </xf>
    <xf numFmtId="0" fontId="31" fillId="0" borderId="138" xfId="3" applyFont="1" applyBorder="1" applyAlignment="1">
      <alignment horizontal="centerContinuous" vertical="center"/>
    </xf>
    <xf numFmtId="0" fontId="31" fillId="0" borderId="39" xfId="3" applyFont="1" applyBorder="1" applyAlignment="1" applyProtection="1">
      <alignment vertical="center" wrapText="1"/>
      <protection locked="0"/>
    </xf>
    <xf numFmtId="38" fontId="31" fillId="0" borderId="35" xfId="4" applyFont="1" applyBorder="1">
      <alignment vertical="center"/>
    </xf>
    <xf numFmtId="38" fontId="31" fillId="0" borderId="132" xfId="4" applyFont="1" applyBorder="1" applyAlignment="1" applyProtection="1">
      <alignment horizontal="right" vertical="center"/>
      <protection locked="0"/>
    </xf>
    <xf numFmtId="38" fontId="31" fillId="2" borderId="132" xfId="4" applyFont="1" applyFill="1" applyBorder="1" applyAlignment="1" applyProtection="1">
      <alignment horizontal="right" vertical="center"/>
      <protection locked="0"/>
    </xf>
    <xf numFmtId="38" fontId="31" fillId="2" borderId="139" xfId="4" applyFont="1" applyFill="1" applyBorder="1" applyAlignment="1" applyProtection="1">
      <alignment horizontal="right" vertical="center"/>
      <protection locked="0"/>
    </xf>
    <xf numFmtId="38" fontId="31" fillId="2" borderId="73" xfId="4" applyFont="1" applyFill="1" applyBorder="1" applyAlignment="1">
      <alignment horizontal="right" vertical="center"/>
    </xf>
    <xf numFmtId="186" fontId="31" fillId="2" borderId="27" xfId="3" applyNumberFormat="1" applyFont="1" applyFill="1" applyBorder="1" applyAlignment="1" applyProtection="1">
      <alignment horizontal="center" vertical="center"/>
      <protection locked="0"/>
    </xf>
    <xf numFmtId="0" fontId="31" fillId="2" borderId="140" xfId="3" applyFont="1" applyFill="1" applyBorder="1" applyAlignment="1" applyProtection="1">
      <alignment vertical="center" shrinkToFit="1"/>
      <protection locked="0"/>
    </xf>
    <xf numFmtId="0" fontId="31" fillId="2" borderId="43" xfId="3" applyFont="1" applyFill="1" applyBorder="1" applyAlignment="1" applyProtection="1">
      <alignment vertical="center"/>
      <protection locked="0"/>
    </xf>
    <xf numFmtId="0" fontId="31" fillId="0" borderId="12" xfId="3" applyFont="1" applyBorder="1" applyAlignment="1" applyProtection="1">
      <alignment vertical="center"/>
      <protection locked="0"/>
    </xf>
    <xf numFmtId="0" fontId="31" fillId="2" borderId="26" xfId="3" applyFont="1" applyFill="1" applyBorder="1" applyAlignment="1" applyProtection="1">
      <alignment horizontal="center" vertical="center" shrinkToFit="1"/>
      <protection locked="0"/>
    </xf>
    <xf numFmtId="0" fontId="31" fillId="0" borderId="27" xfId="3" applyFont="1" applyBorder="1" applyAlignment="1" applyProtection="1">
      <alignment vertical="center" wrapText="1"/>
      <protection locked="0"/>
    </xf>
    <xf numFmtId="38" fontId="31" fillId="2" borderId="35" xfId="4" applyFont="1" applyFill="1" applyBorder="1" applyAlignment="1">
      <alignment horizontal="right" vertical="center"/>
    </xf>
    <xf numFmtId="38" fontId="31" fillId="2" borderId="35" xfId="4" applyFont="1" applyFill="1" applyBorder="1">
      <alignment vertical="center"/>
    </xf>
    <xf numFmtId="0" fontId="31" fillId="2" borderId="140" xfId="3" applyFont="1" applyFill="1" applyBorder="1" applyAlignment="1" applyProtection="1">
      <alignment horizontal="left" vertical="center" shrinkToFit="1"/>
      <protection locked="0"/>
    </xf>
    <xf numFmtId="0" fontId="31" fillId="0" borderId="12" xfId="3" applyFont="1" applyBorder="1" applyAlignment="1" applyProtection="1">
      <alignment horizontal="left" vertical="center"/>
      <protection locked="0"/>
    </xf>
    <xf numFmtId="0" fontId="31" fillId="0" borderId="25" xfId="3" applyFont="1" applyBorder="1" applyAlignment="1" applyProtection="1">
      <alignment vertical="center" wrapText="1"/>
      <protection locked="0"/>
    </xf>
    <xf numFmtId="38" fontId="31" fillId="0" borderId="43" xfId="4" applyFont="1" applyBorder="1">
      <alignment vertical="center"/>
    </xf>
    <xf numFmtId="185" fontId="31" fillId="0" borderId="141" xfId="3" applyNumberFormat="1" applyFont="1" applyBorder="1" applyAlignment="1">
      <alignment horizontal="right" vertical="center"/>
    </xf>
    <xf numFmtId="186" fontId="31" fillId="0" borderId="25" xfId="3" applyNumberFormat="1" applyFont="1" applyBorder="1" applyAlignment="1" applyProtection="1">
      <alignment horizontal="center" vertical="center"/>
      <protection locked="0"/>
    </xf>
    <xf numFmtId="0" fontId="31" fillId="0" borderId="142" xfId="3" applyFont="1" applyBorder="1" applyAlignment="1" applyProtection="1">
      <alignment horizontal="left" vertical="center" shrinkToFit="1"/>
      <protection locked="0"/>
    </xf>
    <xf numFmtId="0" fontId="31" fillId="2" borderId="42" xfId="3" applyFont="1" applyFill="1" applyBorder="1" applyAlignment="1" applyProtection="1">
      <alignment horizontal="left" vertical="center"/>
      <protection locked="0"/>
    </xf>
    <xf numFmtId="0" fontId="31" fillId="2" borderId="41" xfId="3" applyFont="1" applyFill="1" applyBorder="1" applyAlignment="1" applyProtection="1">
      <alignment horizontal="left" vertical="center"/>
      <protection locked="0"/>
    </xf>
    <xf numFmtId="0" fontId="31" fillId="0" borderId="23" xfId="3" applyFont="1" applyBorder="1" applyAlignment="1" applyProtection="1">
      <alignment horizontal="center" vertical="center" shrinkToFit="1"/>
      <protection locked="0"/>
    </xf>
    <xf numFmtId="0" fontId="31" fillId="0" borderId="140" xfId="3" applyFont="1" applyBorder="1" applyAlignment="1" applyProtection="1">
      <alignment horizontal="left" vertical="center" shrinkToFit="1"/>
      <protection locked="0"/>
    </xf>
    <xf numFmtId="186" fontId="31" fillId="2" borderId="39" xfId="3" applyNumberFormat="1" applyFont="1" applyFill="1" applyBorder="1" applyAlignment="1" applyProtection="1">
      <alignment horizontal="center" vertical="center"/>
      <protection locked="0"/>
    </xf>
    <xf numFmtId="0" fontId="31" fillId="2" borderId="143" xfId="3" applyFont="1" applyFill="1" applyBorder="1" applyAlignment="1" applyProtection="1">
      <alignment vertical="center" shrinkToFit="1"/>
      <protection locked="0"/>
    </xf>
    <xf numFmtId="0" fontId="31" fillId="2" borderId="69" xfId="3" applyFont="1" applyFill="1" applyBorder="1" applyAlignment="1" applyProtection="1">
      <alignment vertical="center"/>
      <protection locked="0"/>
    </xf>
    <xf numFmtId="0" fontId="31" fillId="0" borderId="72" xfId="3" applyFont="1" applyBorder="1" applyAlignment="1" applyProtection="1">
      <alignment vertical="center"/>
      <protection locked="0"/>
    </xf>
    <xf numFmtId="0" fontId="31" fillId="2" borderId="44" xfId="3" applyFont="1" applyFill="1" applyBorder="1" applyAlignment="1" applyProtection="1">
      <alignment horizontal="center" vertical="center" shrinkToFit="1"/>
      <protection locked="0"/>
    </xf>
    <xf numFmtId="0" fontId="41" fillId="5" borderId="0" xfId="3" applyFont="1" applyFill="1"/>
    <xf numFmtId="0" fontId="31" fillId="2" borderId="43" xfId="3" applyFont="1" applyFill="1" applyBorder="1" applyAlignment="1" applyProtection="1">
      <alignment horizontal="left" vertical="center"/>
      <protection locked="0"/>
    </xf>
    <xf numFmtId="38" fontId="31" fillId="0" borderId="132" xfId="4" applyFont="1" applyBorder="1" applyAlignment="1">
      <alignment horizontal="right" vertical="center"/>
    </xf>
    <xf numFmtId="186" fontId="31" fillId="0" borderId="27" xfId="3" applyNumberFormat="1" applyFont="1" applyBorder="1" applyAlignment="1" applyProtection="1">
      <alignment horizontal="center" vertical="center"/>
      <protection locked="0"/>
    </xf>
    <xf numFmtId="0" fontId="31" fillId="2" borderId="12" xfId="3" applyFont="1" applyFill="1" applyBorder="1" applyAlignment="1" applyProtection="1">
      <alignment horizontal="left" vertical="center"/>
      <protection locked="0"/>
    </xf>
    <xf numFmtId="0" fontId="31" fillId="0" borderId="26" xfId="3" applyFont="1" applyBorder="1" applyAlignment="1" applyProtection="1">
      <alignment horizontal="center" vertical="center" shrinkToFit="1"/>
      <protection locked="0"/>
    </xf>
    <xf numFmtId="0" fontId="31" fillId="0" borderId="40" xfId="3" applyFont="1" applyBorder="1" applyAlignment="1">
      <alignment vertical="center" wrapText="1"/>
    </xf>
    <xf numFmtId="38" fontId="31" fillId="0" borderId="70" xfId="4" applyFont="1" applyBorder="1" applyAlignment="1">
      <alignment horizontal="right" vertical="center"/>
    </xf>
    <xf numFmtId="38" fontId="31" fillId="0" borderId="144" xfId="4" applyFont="1" applyBorder="1" applyAlignment="1">
      <alignment horizontal="right" vertical="center"/>
    </xf>
    <xf numFmtId="38" fontId="31" fillId="0" borderId="74" xfId="4" applyFont="1" applyBorder="1" applyAlignment="1">
      <alignment horizontal="right" vertical="center"/>
    </xf>
    <xf numFmtId="38" fontId="31" fillId="0" borderId="141" xfId="4" applyFont="1" applyBorder="1" applyAlignment="1">
      <alignment horizontal="right" vertical="center"/>
    </xf>
    <xf numFmtId="186" fontId="31" fillId="0" borderId="40" xfId="3" applyNumberFormat="1" applyFont="1" applyBorder="1" applyAlignment="1">
      <alignment horizontal="center" vertical="center"/>
    </xf>
    <xf numFmtId="0" fontId="31" fillId="0" borderId="74" xfId="3" applyFont="1" applyBorder="1" applyAlignment="1">
      <alignment horizontal="left" vertical="center" shrinkToFit="1"/>
    </xf>
    <xf numFmtId="0" fontId="65" fillId="0" borderId="70" xfId="3" applyFont="1" applyBorder="1" applyAlignment="1">
      <alignment horizontal="left" vertical="center"/>
    </xf>
    <xf numFmtId="0" fontId="65" fillId="0" borderId="59" xfId="3" applyFont="1" applyBorder="1" applyAlignment="1">
      <alignment horizontal="left" vertical="center"/>
    </xf>
    <xf numFmtId="0" fontId="31" fillId="0" borderId="45" xfId="3" applyFont="1" applyBorder="1" applyAlignment="1">
      <alignment horizontal="center" vertical="center" shrinkToFit="1"/>
    </xf>
    <xf numFmtId="38" fontId="31" fillId="6" borderId="131" xfId="4" applyFont="1" applyFill="1" applyBorder="1" applyAlignment="1">
      <alignment horizontal="center" vertical="center"/>
    </xf>
    <xf numFmtId="38" fontId="31" fillId="6" borderId="145" xfId="4" applyFont="1" applyFill="1" applyBorder="1" applyAlignment="1">
      <alignment horizontal="right" vertical="center"/>
    </xf>
    <xf numFmtId="0" fontId="31" fillId="6" borderId="36" xfId="3" applyFont="1" applyFill="1" applyBorder="1" applyAlignment="1">
      <alignment vertical="center"/>
    </xf>
    <xf numFmtId="38" fontId="31" fillId="0" borderId="140" xfId="4" applyFont="1" applyBorder="1" applyAlignment="1">
      <alignment horizontal="right" vertical="center"/>
    </xf>
    <xf numFmtId="0" fontId="31" fillId="2" borderId="73" xfId="3" applyFont="1" applyFill="1" applyBorder="1" applyAlignment="1" applyProtection="1">
      <alignment horizontal="left" vertical="center"/>
      <protection locked="0"/>
    </xf>
    <xf numFmtId="0" fontId="31" fillId="2" borderId="69" xfId="3" applyFont="1" applyFill="1" applyBorder="1" applyAlignment="1" applyProtection="1">
      <alignment horizontal="left" vertical="center"/>
      <protection locked="0"/>
    </xf>
    <xf numFmtId="0" fontId="31" fillId="2" borderId="72" xfId="3" applyFont="1" applyFill="1" applyBorder="1" applyAlignment="1" applyProtection="1">
      <alignment horizontal="left" vertical="center"/>
      <protection locked="0"/>
    </xf>
    <xf numFmtId="0" fontId="31" fillId="2" borderId="35" xfId="3" applyFont="1" applyFill="1" applyBorder="1" applyAlignment="1" applyProtection="1">
      <alignment horizontal="left" vertical="center"/>
      <protection locked="0"/>
    </xf>
    <xf numFmtId="0" fontId="31" fillId="0" borderId="27" xfId="3" applyFont="1" applyBorder="1" applyAlignment="1">
      <alignment vertical="center" wrapText="1"/>
    </xf>
    <xf numFmtId="38" fontId="31" fillId="0" borderId="34" xfId="4" applyFont="1" applyBorder="1" applyAlignment="1">
      <alignment horizontal="right" vertical="center"/>
    </xf>
    <xf numFmtId="38" fontId="31" fillId="0" borderId="142" xfId="4" applyFont="1" applyBorder="1" applyAlignment="1">
      <alignment horizontal="right" vertical="center"/>
    </xf>
    <xf numFmtId="0" fontId="65" fillId="0" borderId="43" xfId="3" applyFont="1" applyBorder="1" applyAlignment="1">
      <alignment horizontal="left" vertical="center"/>
    </xf>
    <xf numFmtId="0" fontId="65" fillId="0" borderId="12" xfId="3" applyFont="1" applyBorder="1" applyAlignment="1">
      <alignment horizontal="left" vertical="center"/>
    </xf>
    <xf numFmtId="0" fontId="31" fillId="0" borderId="146" xfId="3" applyFont="1" applyBorder="1" applyAlignment="1">
      <alignment vertical="center"/>
    </xf>
    <xf numFmtId="0" fontId="31" fillId="0" borderId="19" xfId="3" applyFont="1" applyBorder="1" applyAlignment="1">
      <alignment vertical="center"/>
    </xf>
    <xf numFmtId="0" fontId="31" fillId="0" borderId="147" xfId="3" applyFont="1" applyBorder="1" applyAlignment="1">
      <alignment vertical="center"/>
    </xf>
    <xf numFmtId="0" fontId="31" fillId="0" borderId="148" xfId="3" applyFont="1" applyBorder="1" applyAlignment="1">
      <alignment horizontal="center" vertical="center"/>
    </xf>
    <xf numFmtId="0" fontId="31" fillId="0" borderId="0" xfId="3" applyFont="1" applyAlignment="1">
      <alignment horizontal="center" vertical="center"/>
    </xf>
    <xf numFmtId="0" fontId="31" fillId="0" borderId="66" xfId="3" applyFont="1" applyBorder="1" applyAlignment="1">
      <alignment horizontal="center" vertical="center"/>
    </xf>
    <xf numFmtId="0" fontId="31" fillId="0" borderId="149" xfId="3" applyFont="1" applyBorder="1" applyAlignment="1">
      <alignment vertical="center"/>
    </xf>
    <xf numFmtId="0" fontId="31" fillId="0" borderId="16" xfId="3" applyFont="1" applyBorder="1" applyAlignment="1">
      <alignment vertical="center"/>
    </xf>
    <xf numFmtId="0" fontId="31" fillId="0" borderId="126" xfId="3" applyFont="1" applyBorder="1" applyAlignment="1">
      <alignment vertical="center"/>
    </xf>
    <xf numFmtId="0" fontId="31" fillId="0" borderId="0" xfId="3" applyFont="1" applyAlignment="1">
      <alignment vertical="center" wrapText="1"/>
    </xf>
    <xf numFmtId="185" fontId="31" fillId="0" borderId="0" xfId="3" applyNumberFormat="1" applyFont="1" applyAlignment="1">
      <alignment vertical="center"/>
    </xf>
    <xf numFmtId="186" fontId="31" fillId="0" borderId="0" xfId="3" applyNumberFormat="1" applyFont="1" applyAlignment="1">
      <alignment horizontal="center" vertical="center"/>
    </xf>
    <xf numFmtId="0" fontId="31" fillId="0" borderId="0" xfId="3" applyFont="1" applyAlignment="1">
      <alignment vertical="center"/>
    </xf>
    <xf numFmtId="0" fontId="66" fillId="0" borderId="0" xfId="3" applyFont="1" applyAlignment="1">
      <alignment horizontal="left" vertical="center"/>
    </xf>
    <xf numFmtId="0" fontId="31" fillId="0" borderId="0" xfId="3" applyFont="1" applyAlignment="1">
      <alignment horizontal="center" vertical="center" shrinkToFit="1"/>
    </xf>
    <xf numFmtId="38" fontId="31" fillId="6" borderId="150" xfId="4" applyFont="1" applyFill="1" applyBorder="1" applyAlignment="1" applyProtection="1">
      <alignment horizontal="left" vertical="center"/>
      <protection locked="0"/>
    </xf>
    <xf numFmtId="38" fontId="31" fillId="6" borderId="151" xfId="4" applyFont="1" applyFill="1" applyBorder="1" applyProtection="1">
      <alignment vertical="center"/>
      <protection locked="0"/>
    </xf>
    <xf numFmtId="38" fontId="31" fillId="6" borderId="152" xfId="4" applyFont="1" applyFill="1" applyBorder="1" applyProtection="1">
      <alignment vertical="center"/>
      <protection locked="0"/>
    </xf>
    <xf numFmtId="38" fontId="31" fillId="6" borderId="153" xfId="4" applyFont="1" applyFill="1" applyBorder="1" applyProtection="1">
      <alignment vertical="center"/>
      <protection locked="0"/>
    </xf>
    <xf numFmtId="38" fontId="31" fillId="6" borderId="154" xfId="4" applyFont="1" applyFill="1" applyBorder="1" applyProtection="1">
      <alignment vertical="center"/>
      <protection locked="0"/>
    </xf>
    <xf numFmtId="186" fontId="65" fillId="6" borderId="155" xfId="3" applyNumberFormat="1" applyFont="1" applyFill="1" applyBorder="1" applyAlignment="1">
      <alignment horizontal="center" vertical="center"/>
    </xf>
    <xf numFmtId="186" fontId="65" fillId="6" borderId="156" xfId="3" applyNumberFormat="1" applyFont="1" applyFill="1" applyBorder="1" applyAlignment="1">
      <alignment horizontal="center" vertical="center"/>
    </xf>
    <xf numFmtId="186" fontId="65" fillId="6" borderId="150" xfId="3" applyNumberFormat="1" applyFont="1" applyFill="1" applyBorder="1" applyAlignment="1">
      <alignment horizontal="center" vertical="center"/>
    </xf>
    <xf numFmtId="0" fontId="65" fillId="6" borderId="156" xfId="3" applyFont="1" applyFill="1" applyBorder="1" applyAlignment="1">
      <alignment horizontal="left" vertical="center"/>
    </xf>
    <xf numFmtId="0" fontId="65" fillId="6" borderId="156" xfId="3" applyFont="1" applyFill="1" applyBorder="1" applyAlignment="1">
      <alignment horizontal="centerContinuous" vertical="center"/>
    </xf>
    <xf numFmtId="0" fontId="65" fillId="6" borderId="157" xfId="3" applyFont="1" applyFill="1" applyBorder="1" applyAlignment="1">
      <alignment horizontal="centerContinuous" vertical="center"/>
    </xf>
    <xf numFmtId="0" fontId="31" fillId="6" borderId="158" xfId="3" applyFont="1" applyFill="1" applyBorder="1" applyAlignment="1">
      <alignment horizontal="centerContinuous" vertical="center"/>
    </xf>
    <xf numFmtId="38" fontId="31" fillId="0" borderId="159" xfId="4" applyFont="1" applyBorder="1" applyProtection="1">
      <alignment vertical="center"/>
      <protection locked="0"/>
    </xf>
    <xf numFmtId="186" fontId="31" fillId="0" borderId="160" xfId="4" applyNumberFormat="1" applyFont="1" applyBorder="1" applyProtection="1">
      <alignment vertical="center"/>
      <protection locked="0"/>
    </xf>
    <xf numFmtId="186" fontId="31" fillId="0" borderId="161" xfId="3" applyNumberFormat="1" applyFont="1" applyBorder="1" applyAlignment="1" applyProtection="1">
      <alignment horizontal="center" vertical="center"/>
      <protection locked="0"/>
    </xf>
    <xf numFmtId="186" fontId="31" fillId="0" borderId="162" xfId="4" applyNumberFormat="1" applyFont="1" applyBorder="1" applyProtection="1">
      <alignment vertical="center"/>
      <protection locked="0"/>
    </xf>
    <xf numFmtId="186" fontId="31" fillId="0" borderId="139" xfId="3" applyNumberFormat="1" applyFont="1" applyBorder="1" applyAlignment="1" applyProtection="1">
      <alignment horizontal="center" vertical="center"/>
      <protection locked="0"/>
    </xf>
    <xf numFmtId="186" fontId="31" fillId="0" borderId="163" xfId="4" applyNumberFormat="1" applyFont="1" applyBorder="1" applyProtection="1">
      <alignment vertical="center"/>
      <protection locked="0"/>
    </xf>
    <xf numFmtId="186" fontId="31" fillId="0" borderId="69" xfId="3" applyNumberFormat="1" applyFont="1" applyBorder="1" applyAlignment="1" applyProtection="1">
      <alignment horizontal="center" vertical="center"/>
      <protection locked="0"/>
    </xf>
    <xf numFmtId="0" fontId="31" fillId="2" borderId="12" xfId="3" applyFont="1" applyFill="1" applyBorder="1" applyAlignment="1" applyProtection="1">
      <alignment vertical="center"/>
      <protection locked="0"/>
    </xf>
    <xf numFmtId="38" fontId="31" fillId="0" borderId="27" xfId="4" applyFont="1" applyBorder="1" applyProtection="1">
      <alignment vertical="center"/>
      <protection locked="0"/>
    </xf>
    <xf numFmtId="186" fontId="31" fillId="0" borderId="43" xfId="4" applyNumberFormat="1" applyFont="1" applyBorder="1" applyProtection="1">
      <alignment vertical="center"/>
      <protection locked="0"/>
    </xf>
    <xf numFmtId="186" fontId="31" fillId="0" borderId="35" xfId="4" applyNumberFormat="1" applyFont="1" applyBorder="1" applyProtection="1">
      <alignment vertical="center"/>
      <protection locked="0"/>
    </xf>
    <xf numFmtId="186" fontId="31" fillId="0" borderId="140" xfId="4" applyNumberFormat="1" applyFont="1" applyBorder="1" applyProtection="1">
      <alignment vertical="center"/>
      <protection locked="0"/>
    </xf>
    <xf numFmtId="186" fontId="31" fillId="0" borderId="161" xfId="3" applyNumberFormat="1" applyFont="1" applyBorder="1" applyAlignment="1" applyProtection="1">
      <alignment horizontal="right" vertical="center"/>
      <protection locked="0"/>
    </xf>
    <xf numFmtId="186" fontId="31" fillId="0" borderId="139" xfId="3" applyNumberFormat="1" applyFont="1" applyBorder="1" applyAlignment="1" applyProtection="1">
      <alignment horizontal="right" vertical="center"/>
      <protection locked="0"/>
    </xf>
    <xf numFmtId="186" fontId="31" fillId="0" borderId="164" xfId="3" applyNumberFormat="1" applyFont="1" applyBorder="1" applyAlignment="1" applyProtection="1">
      <alignment horizontal="right" vertical="center"/>
      <protection locked="0"/>
    </xf>
    <xf numFmtId="186" fontId="31" fillId="0" borderId="132" xfId="3" applyNumberFormat="1" applyFont="1" applyBorder="1" applyAlignment="1" applyProtection="1">
      <alignment horizontal="right" vertical="center"/>
      <protection locked="0"/>
    </xf>
    <xf numFmtId="186" fontId="31" fillId="0" borderId="132" xfId="3" applyNumberFormat="1" applyFont="1" applyBorder="1" applyAlignment="1" applyProtection="1">
      <alignment horizontal="center" vertical="center"/>
      <protection locked="0"/>
    </xf>
    <xf numFmtId="186" fontId="31" fillId="0" borderId="43" xfId="3" applyNumberFormat="1" applyFont="1" applyBorder="1" applyAlignment="1" applyProtection="1">
      <alignment horizontal="center" vertical="center"/>
      <protection locked="0"/>
    </xf>
    <xf numFmtId="38" fontId="31" fillId="0" borderId="25" xfId="4" applyFont="1" applyBorder="1" applyProtection="1">
      <alignment vertical="center"/>
      <protection locked="0"/>
    </xf>
    <xf numFmtId="38" fontId="31" fillId="0" borderId="42" xfId="4" applyFont="1" applyBorder="1" applyProtection="1">
      <alignment vertical="center"/>
      <protection locked="0"/>
    </xf>
    <xf numFmtId="186" fontId="31" fillId="0" borderId="165" xfId="3" applyNumberFormat="1" applyFont="1" applyBorder="1" applyAlignment="1">
      <alignment horizontal="center" vertical="center"/>
    </xf>
    <xf numFmtId="38" fontId="31" fillId="0" borderId="34" xfId="4" applyFont="1" applyBorder="1" applyProtection="1">
      <alignment vertical="center"/>
      <protection locked="0"/>
    </xf>
    <xf numFmtId="186" fontId="31" fillId="0" borderId="141" xfId="3" applyNumberFormat="1" applyFont="1" applyBorder="1" applyAlignment="1">
      <alignment horizontal="center" vertical="center"/>
    </xf>
    <xf numFmtId="38" fontId="31" fillId="0" borderId="142" xfId="4" applyFont="1" applyBorder="1" applyProtection="1">
      <alignment vertical="center"/>
      <protection locked="0"/>
    </xf>
    <xf numFmtId="186" fontId="31" fillId="0" borderId="42" xfId="3" applyNumberFormat="1" applyFont="1" applyBorder="1" applyAlignment="1">
      <alignment horizontal="center" vertical="center"/>
    </xf>
    <xf numFmtId="186" fontId="31" fillId="0" borderId="25" xfId="3" applyNumberFormat="1" applyFont="1" applyBorder="1" applyAlignment="1">
      <alignment horizontal="center" vertical="center"/>
    </xf>
    <xf numFmtId="0" fontId="65" fillId="0" borderId="42" xfId="3" applyFont="1" applyBorder="1" applyAlignment="1">
      <alignment horizontal="left" vertical="center"/>
    </xf>
    <xf numFmtId="0" fontId="65" fillId="0" borderId="41" xfId="3" applyFont="1" applyBorder="1" applyAlignment="1">
      <alignment horizontal="left" vertical="center"/>
    </xf>
    <xf numFmtId="0" fontId="31" fillId="0" borderId="23" xfId="3" applyFont="1" applyBorder="1" applyAlignment="1">
      <alignment horizontal="center" vertical="center" shrinkToFit="1"/>
    </xf>
    <xf numFmtId="38" fontId="31" fillId="0" borderId="82" xfId="4" applyFont="1" applyBorder="1" applyProtection="1">
      <alignment vertical="center"/>
      <protection locked="0"/>
    </xf>
    <xf numFmtId="186" fontId="31" fillId="0" borderId="166" xfId="3" applyNumberFormat="1" applyFont="1" applyBorder="1" applyAlignment="1">
      <alignment horizontal="center" vertical="center"/>
    </xf>
    <xf numFmtId="186" fontId="31" fillId="0" borderId="82" xfId="3" applyNumberFormat="1" applyFont="1" applyBorder="1" applyAlignment="1">
      <alignment horizontal="center" vertical="center"/>
    </xf>
    <xf numFmtId="38" fontId="31" fillId="6" borderId="150" xfId="4" applyFont="1" applyFill="1" applyBorder="1" applyProtection="1">
      <alignment vertical="center"/>
      <protection locked="0"/>
    </xf>
    <xf numFmtId="0" fontId="31" fillId="6" borderId="158" xfId="3" applyFont="1" applyFill="1" applyBorder="1" applyAlignment="1">
      <alignment horizontal="center" vertical="center" shrinkToFit="1"/>
    </xf>
    <xf numFmtId="38" fontId="31" fillId="0" borderId="160" xfId="4" applyFont="1" applyBorder="1" applyProtection="1">
      <alignment vertical="center"/>
      <protection locked="0"/>
    </xf>
    <xf numFmtId="186" fontId="31" fillId="0" borderId="161" xfId="3" applyNumberFormat="1" applyFont="1" applyBorder="1" applyAlignment="1">
      <alignment horizontal="center" vertical="center"/>
    </xf>
    <xf numFmtId="38" fontId="31" fillId="0" borderId="162" xfId="4" applyFont="1" applyBorder="1" applyProtection="1">
      <alignment vertical="center"/>
      <protection locked="0"/>
    </xf>
    <xf numFmtId="186" fontId="31" fillId="0" borderId="139" xfId="3" applyNumberFormat="1" applyFont="1" applyBorder="1" applyAlignment="1">
      <alignment horizontal="center" vertical="center"/>
    </xf>
    <xf numFmtId="38" fontId="31" fillId="0" borderId="163" xfId="4" applyFont="1" applyBorder="1" applyProtection="1">
      <alignment vertical="center"/>
      <protection locked="0"/>
    </xf>
    <xf numFmtId="186" fontId="31" fillId="0" borderId="69" xfId="3" applyNumberFormat="1" applyFont="1" applyBorder="1" applyAlignment="1">
      <alignment horizontal="center" vertical="center"/>
    </xf>
    <xf numFmtId="186" fontId="31" fillId="0" borderId="39" xfId="3" applyNumberFormat="1" applyFont="1" applyBorder="1" applyAlignment="1">
      <alignment horizontal="center" vertical="center"/>
    </xf>
    <xf numFmtId="0" fontId="31" fillId="0" borderId="69" xfId="3" applyFont="1" applyBorder="1" applyAlignment="1">
      <alignment horizontal="left" vertical="center"/>
    </xf>
    <xf numFmtId="0" fontId="31" fillId="0" borderId="44" xfId="3" applyFont="1" applyBorder="1" applyAlignment="1">
      <alignment horizontal="center" vertical="center" shrinkToFit="1"/>
    </xf>
    <xf numFmtId="38" fontId="31" fillId="0" borderId="43" xfId="4" applyFont="1" applyBorder="1" applyProtection="1">
      <alignment vertical="center"/>
      <protection locked="0"/>
    </xf>
    <xf numFmtId="186" fontId="65" fillId="0" borderId="164" xfId="3" applyNumberFormat="1" applyFont="1" applyBorder="1" applyAlignment="1">
      <alignment horizontal="center" vertical="center"/>
    </xf>
    <xf numFmtId="38" fontId="31" fillId="0" borderId="35" xfId="4" applyFont="1" applyBorder="1" applyProtection="1">
      <alignment vertical="center"/>
      <protection locked="0"/>
    </xf>
    <xf numFmtId="186" fontId="65" fillId="0" borderId="132" xfId="3" applyNumberFormat="1" applyFont="1" applyBorder="1" applyAlignment="1">
      <alignment horizontal="center" vertical="center"/>
    </xf>
    <xf numFmtId="38" fontId="31" fillId="0" borderId="140" xfId="4" applyFont="1" applyBorder="1" applyProtection="1">
      <alignment vertical="center"/>
      <protection locked="0"/>
    </xf>
    <xf numFmtId="186" fontId="65" fillId="0" borderId="43" xfId="3" applyNumberFormat="1" applyFont="1" applyBorder="1" applyAlignment="1">
      <alignment horizontal="center" vertical="center"/>
    </xf>
    <xf numFmtId="186" fontId="65" fillId="0" borderId="27" xfId="3" applyNumberFormat="1" applyFont="1" applyBorder="1" applyAlignment="1">
      <alignment horizontal="center" vertical="center"/>
    </xf>
    <xf numFmtId="0" fontId="65" fillId="0" borderId="43" xfId="3" applyFont="1" applyBorder="1" applyAlignment="1">
      <alignment horizontal="right" vertical="center"/>
    </xf>
    <xf numFmtId="0" fontId="65" fillId="0" borderId="12" xfId="3" applyFont="1" applyBorder="1" applyAlignment="1">
      <alignment horizontal="right" vertical="center"/>
    </xf>
    <xf numFmtId="186" fontId="65" fillId="0" borderId="167" xfId="3" applyNumberFormat="1" applyFont="1" applyBorder="1" applyAlignment="1">
      <alignment horizontal="center" vertical="center"/>
    </xf>
    <xf numFmtId="186" fontId="65" fillId="0" borderId="144" xfId="3" applyNumberFormat="1" applyFont="1" applyBorder="1" applyAlignment="1">
      <alignment horizontal="center" vertical="center"/>
    </xf>
    <xf numFmtId="186" fontId="65" fillId="0" borderId="70" xfId="3" applyNumberFormat="1" applyFont="1" applyBorder="1" applyAlignment="1">
      <alignment horizontal="center" vertical="center"/>
    </xf>
    <xf numFmtId="186" fontId="65" fillId="0" borderId="40" xfId="3" applyNumberFormat="1" applyFont="1" applyBorder="1" applyAlignment="1">
      <alignment horizontal="center" vertical="center"/>
    </xf>
    <xf numFmtId="0" fontId="65" fillId="0" borderId="70" xfId="3" applyFont="1" applyBorder="1" applyAlignment="1">
      <alignment horizontal="right" vertical="center"/>
    </xf>
    <xf numFmtId="0" fontId="65" fillId="0" borderId="59" xfId="3" applyFont="1" applyBorder="1" applyAlignment="1">
      <alignment horizontal="right" vertical="center"/>
    </xf>
    <xf numFmtId="38" fontId="31" fillId="3" borderId="150" xfId="4" applyFont="1" applyFill="1" applyBorder="1" applyProtection="1">
      <alignment vertical="center"/>
      <protection locked="0"/>
    </xf>
    <xf numFmtId="38" fontId="31" fillId="3" borderId="151" xfId="4" applyFont="1" applyFill="1" applyBorder="1" applyProtection="1">
      <alignment vertical="center"/>
      <protection locked="0"/>
    </xf>
    <xf numFmtId="38" fontId="31" fillId="3" borderId="152" xfId="4" applyFont="1" applyFill="1" applyBorder="1" applyProtection="1">
      <alignment vertical="center"/>
      <protection locked="0"/>
    </xf>
    <xf numFmtId="38" fontId="31" fillId="3" borderId="153" xfId="4" applyFont="1" applyFill="1" applyBorder="1" applyProtection="1">
      <alignment vertical="center"/>
      <protection locked="0"/>
    </xf>
    <xf numFmtId="186" fontId="65" fillId="3" borderId="155" xfId="3" applyNumberFormat="1" applyFont="1" applyFill="1" applyBorder="1" applyAlignment="1">
      <alignment horizontal="center" vertical="center"/>
    </xf>
    <xf numFmtId="186" fontId="65" fillId="3" borderId="156" xfId="3" applyNumberFormat="1" applyFont="1" applyFill="1" applyBorder="1" applyAlignment="1">
      <alignment horizontal="center" vertical="center"/>
    </xf>
    <xf numFmtId="186" fontId="65" fillId="3" borderId="150" xfId="3" applyNumberFormat="1" applyFont="1" applyFill="1" applyBorder="1" applyAlignment="1">
      <alignment horizontal="center" vertical="center"/>
    </xf>
    <xf numFmtId="0" fontId="65" fillId="3" borderId="156" xfId="3" applyFont="1" applyFill="1" applyBorder="1" applyAlignment="1">
      <alignment horizontal="left" vertical="center"/>
    </xf>
    <xf numFmtId="0" fontId="65" fillId="3" borderId="156" xfId="3" applyFont="1" applyFill="1" applyBorder="1" applyAlignment="1">
      <alignment horizontal="centerContinuous" vertical="center"/>
    </xf>
    <xf numFmtId="0" fontId="31" fillId="3" borderId="158" xfId="3" applyFont="1" applyFill="1" applyBorder="1" applyAlignment="1">
      <alignment horizontal="center" vertical="center" shrinkToFit="1"/>
    </xf>
    <xf numFmtId="186" fontId="31" fillId="2" borderId="164" xfId="3" applyNumberFormat="1" applyFont="1" applyFill="1" applyBorder="1" applyAlignment="1" applyProtection="1">
      <alignment horizontal="center" vertical="center"/>
      <protection locked="0"/>
    </xf>
    <xf numFmtId="186" fontId="31" fillId="2" borderId="132" xfId="3" applyNumberFormat="1" applyFont="1" applyFill="1" applyBorder="1" applyAlignment="1" applyProtection="1">
      <alignment horizontal="center" vertical="center"/>
      <protection locked="0"/>
    </xf>
    <xf numFmtId="186" fontId="31" fillId="0" borderId="167" xfId="3" applyNumberFormat="1" applyFont="1" applyBorder="1" applyAlignment="1">
      <alignment horizontal="center" vertical="center"/>
    </xf>
    <xf numFmtId="186" fontId="31" fillId="0" borderId="144" xfId="3" applyNumberFormat="1" applyFont="1" applyBorder="1" applyAlignment="1">
      <alignment horizontal="center" vertical="center"/>
    </xf>
    <xf numFmtId="186" fontId="31" fillId="0" borderId="70" xfId="3" applyNumberFormat="1" applyFont="1" applyBorder="1" applyAlignment="1">
      <alignment horizontal="center" vertical="center"/>
    </xf>
    <xf numFmtId="0" fontId="41" fillId="5" borderId="0" xfId="3" applyFont="1" applyFill="1" applyAlignment="1">
      <alignment vertical="center"/>
    </xf>
    <xf numFmtId="38" fontId="31" fillId="0" borderId="30" xfId="4" applyFont="1" applyBorder="1" applyProtection="1">
      <alignment vertical="center"/>
      <protection locked="0"/>
    </xf>
    <xf numFmtId="38" fontId="31" fillId="0" borderId="80" xfId="4" applyFont="1" applyBorder="1" applyProtection="1">
      <alignment vertical="center"/>
      <protection locked="0"/>
    </xf>
    <xf numFmtId="186" fontId="31" fillId="0" borderId="168" xfId="3" applyNumberFormat="1" applyFont="1" applyBorder="1" applyAlignment="1">
      <alignment horizontal="center" vertical="center"/>
    </xf>
    <xf numFmtId="38" fontId="31" fillId="0" borderId="36" xfId="4" applyFont="1" applyBorder="1" applyProtection="1">
      <alignment vertical="center"/>
      <protection locked="0"/>
    </xf>
    <xf numFmtId="186" fontId="31" fillId="0" borderId="169" xfId="3" applyNumberFormat="1" applyFont="1" applyBorder="1" applyAlignment="1">
      <alignment horizontal="center" vertical="center"/>
    </xf>
    <xf numFmtId="38" fontId="31" fillId="0" borderId="145" xfId="4" applyFont="1" applyBorder="1" applyProtection="1">
      <alignment vertical="center"/>
      <protection locked="0"/>
    </xf>
    <xf numFmtId="186" fontId="31" fillId="0" borderId="31" xfId="3" applyNumberFormat="1" applyFont="1" applyBorder="1" applyAlignment="1">
      <alignment horizontal="center" vertical="center"/>
    </xf>
    <xf numFmtId="38" fontId="31" fillId="6" borderId="133" xfId="4" applyFont="1" applyFill="1" applyBorder="1" applyProtection="1">
      <alignment vertical="center"/>
      <protection locked="0"/>
    </xf>
    <xf numFmtId="38" fontId="31" fillId="6" borderId="136" xfId="4" applyFont="1" applyFill="1" applyBorder="1" applyProtection="1">
      <alignment vertical="center"/>
      <protection locked="0"/>
    </xf>
    <xf numFmtId="186" fontId="31" fillId="2" borderId="170" xfId="3" applyNumberFormat="1" applyFont="1" applyFill="1" applyBorder="1" applyAlignment="1">
      <alignment horizontal="center" vertical="center"/>
    </xf>
    <xf numFmtId="38" fontId="31" fillId="6" borderId="134" xfId="4" applyFont="1" applyFill="1" applyBorder="1" applyProtection="1">
      <alignment vertical="center"/>
      <protection locked="0"/>
    </xf>
    <xf numFmtId="186" fontId="31" fillId="2" borderId="135" xfId="3" applyNumberFormat="1" applyFont="1" applyFill="1" applyBorder="1" applyAlignment="1">
      <alignment horizontal="center" vertical="center"/>
    </xf>
    <xf numFmtId="38" fontId="31" fillId="6" borderId="171" xfId="4" applyFont="1" applyFill="1" applyBorder="1" applyProtection="1">
      <alignment vertical="center"/>
      <protection locked="0"/>
    </xf>
    <xf numFmtId="186" fontId="31" fillId="6" borderId="172" xfId="3" applyNumberFormat="1" applyFont="1" applyFill="1" applyBorder="1" applyAlignment="1">
      <alignment horizontal="center" vertical="center"/>
    </xf>
    <xf numFmtId="186" fontId="31" fillId="6" borderId="133" xfId="3" applyNumberFormat="1" applyFont="1" applyFill="1" applyBorder="1" applyAlignment="1">
      <alignment horizontal="center" vertical="center"/>
    </xf>
    <xf numFmtId="0" fontId="65" fillId="6" borderId="136" xfId="3" applyFont="1" applyFill="1" applyBorder="1" applyAlignment="1">
      <alignment horizontal="left" vertical="center"/>
    </xf>
    <xf numFmtId="0" fontId="65" fillId="6" borderId="137" xfId="3" applyFont="1" applyFill="1" applyBorder="1" applyAlignment="1">
      <alignment horizontal="left" vertical="center"/>
    </xf>
    <xf numFmtId="0" fontId="31" fillId="6" borderId="138" xfId="3" applyFont="1" applyFill="1" applyBorder="1" applyAlignment="1">
      <alignment horizontal="center" vertical="center" shrinkToFit="1"/>
    </xf>
    <xf numFmtId="38" fontId="31" fillId="0" borderId="173" xfId="4" applyFont="1" applyBorder="1">
      <alignment vertical="center"/>
    </xf>
    <xf numFmtId="38" fontId="31" fillId="0" borderId="174" xfId="4" applyFont="1" applyBorder="1" applyProtection="1">
      <alignment vertical="center"/>
      <protection locked="0"/>
    </xf>
    <xf numFmtId="186" fontId="31" fillId="0" borderId="175" xfId="3" applyNumberFormat="1" applyFont="1" applyBorder="1" applyAlignment="1">
      <alignment horizontal="center" vertical="center"/>
    </xf>
    <xf numFmtId="38" fontId="31" fillId="0" borderId="176" xfId="4" applyFont="1" applyBorder="1" applyProtection="1">
      <alignment vertical="center"/>
      <protection locked="0"/>
    </xf>
    <xf numFmtId="186" fontId="31" fillId="0" borderId="177" xfId="3" applyNumberFormat="1" applyFont="1" applyBorder="1" applyAlignment="1">
      <alignment horizontal="center" vertical="center"/>
    </xf>
    <xf numFmtId="38" fontId="31" fillId="0" borderId="178" xfId="4" applyFont="1" applyBorder="1" applyProtection="1">
      <alignment vertical="center"/>
      <protection locked="0"/>
    </xf>
    <xf numFmtId="186" fontId="31" fillId="0" borderId="15" xfId="3" applyNumberFormat="1" applyFont="1" applyBorder="1" applyAlignment="1">
      <alignment horizontal="center" vertical="center"/>
    </xf>
    <xf numFmtId="186" fontId="31" fillId="0" borderId="54" xfId="3" applyNumberFormat="1" applyFont="1" applyBorder="1" applyAlignment="1">
      <alignment horizontal="center" vertical="center"/>
    </xf>
    <xf numFmtId="0" fontId="31" fillId="0" borderId="16" xfId="3" applyFont="1" applyBorder="1" applyAlignment="1">
      <alignment horizontal="left" vertical="center"/>
    </xf>
    <xf numFmtId="0" fontId="31" fillId="0" borderId="46" xfId="3" applyFont="1" applyBorder="1" applyAlignment="1">
      <alignment horizontal="center" vertical="center" shrinkToFit="1"/>
    </xf>
    <xf numFmtId="0" fontId="40" fillId="5" borderId="0" xfId="3" applyFill="1" applyAlignment="1">
      <alignment vertical="center"/>
    </xf>
    <xf numFmtId="0" fontId="40" fillId="0" borderId="0" xfId="3" applyAlignment="1">
      <alignment vertical="center"/>
    </xf>
    <xf numFmtId="0" fontId="13" fillId="0" borderId="0" xfId="3" applyFont="1" applyAlignment="1">
      <alignment horizontal="left" vertical="center"/>
    </xf>
    <xf numFmtId="0" fontId="67" fillId="0" borderId="0" xfId="3" applyFont="1" applyAlignment="1">
      <alignment horizontal="left" vertical="center"/>
    </xf>
    <xf numFmtId="0" fontId="16" fillId="0" borderId="0" xfId="3" applyFont="1" applyAlignment="1">
      <alignment vertical="center"/>
    </xf>
    <xf numFmtId="0" fontId="40" fillId="3" borderId="0" xfId="3" applyFill="1" applyAlignment="1">
      <alignment vertical="center"/>
    </xf>
    <xf numFmtId="178" fontId="40" fillId="3" borderId="0" xfId="3" applyNumberFormat="1" applyFill="1" applyAlignment="1">
      <alignment vertical="center"/>
    </xf>
    <xf numFmtId="0" fontId="40" fillId="3" borderId="0" xfId="3" applyFill="1" applyAlignment="1">
      <alignment horizontal="right" vertical="center"/>
    </xf>
    <xf numFmtId="185" fontId="32" fillId="0" borderId="29" xfId="0" applyNumberFormat="1" applyFont="1" applyBorder="1" applyAlignment="1">
      <alignment horizontal="center" vertical="center" shrinkToFit="1"/>
    </xf>
    <xf numFmtId="185" fontId="32" fillId="0" borderId="36" xfId="0" applyNumberFormat="1" applyFont="1" applyBorder="1" applyAlignment="1">
      <alignment horizontal="center" vertical="center" shrinkToFit="1"/>
    </xf>
    <xf numFmtId="185" fontId="32" fillId="0" borderId="58" xfId="0" applyNumberFormat="1" applyFont="1" applyBorder="1" applyAlignment="1">
      <alignment horizontal="center" vertical="center" shrinkToFit="1"/>
    </xf>
    <xf numFmtId="185" fontId="32" fillId="0" borderId="131" xfId="0" applyNumberFormat="1" applyFont="1" applyBorder="1" applyAlignment="1">
      <alignment horizontal="center" vertical="center" shrinkToFit="1"/>
    </xf>
    <xf numFmtId="185" fontId="32" fillId="0" borderId="145" xfId="0" applyNumberFormat="1" applyFont="1" applyBorder="1" applyAlignment="1">
      <alignment horizontal="center" vertical="center" shrinkToFit="1"/>
    </xf>
    <xf numFmtId="183" fontId="4" fillId="0" borderId="9" xfId="0" applyNumberFormat="1" applyFont="1" applyBorder="1" applyAlignment="1">
      <alignment horizontal="center" vertical="center"/>
    </xf>
    <xf numFmtId="0" fontId="15" fillId="0" borderId="23" xfId="0" applyFont="1" applyBorder="1" applyAlignment="1">
      <alignment horizontal="center" vertical="center" wrapText="1"/>
    </xf>
    <xf numFmtId="0" fontId="15" fillId="0" borderId="85" xfId="0" applyFont="1" applyBorder="1" applyAlignment="1">
      <alignment horizontal="left" vertical="center"/>
    </xf>
    <xf numFmtId="0" fontId="15" fillId="0" borderId="89" xfId="0" applyFont="1" applyBorder="1" applyAlignment="1">
      <alignment horizontal="left" vertical="center" wrapText="1"/>
    </xf>
    <xf numFmtId="0" fontId="15" fillId="0" borderId="95" xfId="0" applyFont="1" applyBorder="1" applyAlignment="1">
      <alignment horizontal="left" vertical="center" wrapText="1"/>
    </xf>
    <xf numFmtId="38" fontId="31" fillId="2" borderId="38" xfId="2" applyFont="1" applyFill="1" applyBorder="1" applyAlignment="1">
      <alignment horizontal="right" vertical="center" wrapText="1"/>
    </xf>
    <xf numFmtId="0" fontId="50" fillId="0" borderId="14" xfId="5" applyFont="1" applyBorder="1" applyAlignment="1">
      <alignment horizontal="center" vertical="center" wrapText="1"/>
    </xf>
    <xf numFmtId="0" fontId="50" fillId="0" borderId="9" xfId="5" applyFont="1" applyBorder="1" applyAlignment="1">
      <alignment horizontal="center" vertical="center" wrapText="1"/>
    </xf>
    <xf numFmtId="0" fontId="50" fillId="0" borderId="179" xfId="5" applyFont="1" applyBorder="1" applyAlignment="1">
      <alignment horizontal="center" vertical="center" wrapText="1"/>
    </xf>
    <xf numFmtId="177" fontId="9" fillId="0" borderId="48" xfId="1" applyNumberFormat="1" applyFont="1" applyBorder="1" applyAlignment="1">
      <alignment horizontal="right" vertical="center" wrapText="1"/>
    </xf>
    <xf numFmtId="0" fontId="15" fillId="0" borderId="44" xfId="0" applyFont="1" applyBorder="1" applyAlignment="1">
      <alignment horizontal="justify" vertical="center"/>
    </xf>
    <xf numFmtId="0" fontId="15" fillId="0" borderId="46" xfId="0" applyFont="1" applyBorder="1" applyAlignment="1">
      <alignment horizontal="left" vertical="center"/>
    </xf>
    <xf numFmtId="0" fontId="15" fillId="0" borderId="45" xfId="0" applyFont="1" applyBorder="1" applyAlignment="1">
      <alignment horizontal="left" vertical="center"/>
    </xf>
    <xf numFmtId="0" fontId="50" fillId="0" borderId="182" xfId="5" applyFont="1" applyBorder="1" applyAlignment="1">
      <alignment horizontal="center" vertical="center" wrapText="1"/>
    </xf>
    <xf numFmtId="0" fontId="50" fillId="0" borderId="52" xfId="5" applyFont="1" applyBorder="1" applyAlignment="1">
      <alignment horizontal="center" vertical="center" wrapText="1"/>
    </xf>
    <xf numFmtId="0" fontId="41" fillId="7" borderId="0" xfId="3" applyFont="1" applyFill="1"/>
    <xf numFmtId="0" fontId="15" fillId="0" borderId="44" xfId="0" applyFont="1" applyBorder="1" applyAlignment="1">
      <alignment horizontal="center" vertical="center" wrapText="1"/>
    </xf>
    <xf numFmtId="0" fontId="32" fillId="0" borderId="38" xfId="0" applyFont="1" applyBorder="1" applyAlignment="1">
      <alignment horizontal="left" vertical="center"/>
    </xf>
    <xf numFmtId="0" fontId="32" fillId="0" borderId="52" xfId="0" applyFont="1" applyBorder="1" applyAlignment="1">
      <alignment horizontal="left" vertical="center"/>
    </xf>
    <xf numFmtId="0" fontId="32" fillId="0" borderId="59" xfId="0" applyFont="1" applyBorder="1" applyAlignment="1">
      <alignment horizontal="left" vertical="center" wrapText="1"/>
    </xf>
    <xf numFmtId="0" fontId="31" fillId="0" borderId="9" xfId="0" applyFont="1" applyBorder="1" applyAlignment="1">
      <alignment horizontal="center" vertical="center" wrapText="1"/>
    </xf>
    <xf numFmtId="0" fontId="22" fillId="0" borderId="0" xfId="0" applyFont="1" applyAlignment="1">
      <alignment horizontal="right" vertical="center"/>
    </xf>
    <xf numFmtId="0" fontId="22" fillId="0" borderId="0" xfId="0" applyFont="1">
      <alignment vertical="center"/>
    </xf>
    <xf numFmtId="177" fontId="9" fillId="0" borderId="29" xfId="1" applyNumberFormat="1" applyFont="1" applyBorder="1" applyAlignment="1">
      <alignment horizontal="right" vertical="center" wrapText="1"/>
    </xf>
    <xf numFmtId="0" fontId="50" fillId="8" borderId="66" xfId="5" applyFont="1" applyFill="1" applyBorder="1" applyAlignment="1">
      <alignment horizontal="center" vertical="center" wrapText="1"/>
    </xf>
    <xf numFmtId="0" fontId="50" fillId="8" borderId="0" xfId="5" applyFont="1" applyFill="1" applyAlignment="1">
      <alignment horizontal="center" vertical="center" wrapText="1"/>
    </xf>
    <xf numFmtId="0" fontId="31" fillId="2" borderId="55" xfId="0" applyFont="1" applyFill="1" applyBorder="1" applyAlignment="1">
      <alignment horizontal="center" vertical="center" wrapText="1"/>
    </xf>
    <xf numFmtId="0" fontId="32" fillId="2" borderId="39" xfId="0" applyFont="1" applyFill="1" applyBorder="1" applyAlignment="1">
      <alignment horizontal="center" vertical="center" wrapText="1"/>
    </xf>
    <xf numFmtId="0" fontId="59" fillId="0" borderId="19" xfId="0" applyFont="1" applyBorder="1" applyAlignment="1">
      <alignment horizontal="justify" vertical="center" wrapText="1"/>
    </xf>
    <xf numFmtId="0" fontId="31" fillId="2" borderId="52" xfId="0" applyFont="1" applyFill="1" applyBorder="1" applyAlignment="1">
      <alignment horizontal="justify" vertical="center" wrapText="1"/>
    </xf>
    <xf numFmtId="0" fontId="31" fillId="2" borderId="52" xfId="0" applyFont="1" applyFill="1" applyBorder="1" applyAlignment="1">
      <alignment horizontal="center" vertical="center" wrapText="1"/>
    </xf>
    <xf numFmtId="0" fontId="31" fillId="2" borderId="38" xfId="0" applyFont="1" applyFill="1" applyBorder="1" applyAlignment="1">
      <alignment horizontal="justify" vertical="center" wrapText="1"/>
    </xf>
    <xf numFmtId="0" fontId="31" fillId="2" borderId="38" xfId="0" applyFont="1" applyFill="1" applyBorder="1" applyAlignment="1">
      <alignment horizontal="center" vertical="center" wrapText="1"/>
    </xf>
    <xf numFmtId="0" fontId="31" fillId="2" borderId="39" xfId="0" applyFont="1" applyFill="1" applyBorder="1" applyAlignment="1">
      <alignment horizontal="center" vertical="center" wrapText="1"/>
    </xf>
    <xf numFmtId="0" fontId="37" fillId="5" borderId="0" xfId="0" applyFont="1" applyFill="1">
      <alignment vertical="center"/>
    </xf>
    <xf numFmtId="0" fontId="70" fillId="5" borderId="0" xfId="0" applyFont="1" applyFill="1">
      <alignment vertical="center"/>
    </xf>
    <xf numFmtId="49" fontId="24" fillId="5" borderId="0" xfId="0" applyNumberFormat="1" applyFont="1" applyFill="1">
      <alignment vertical="center"/>
    </xf>
    <xf numFmtId="0" fontId="0" fillId="8" borderId="0" xfId="0" applyFill="1">
      <alignment vertical="center"/>
    </xf>
    <xf numFmtId="0" fontId="48" fillId="0" borderId="44" xfId="0" applyFont="1" applyBorder="1" applyAlignment="1">
      <alignment horizontal="justify" vertical="center" wrapText="1"/>
    </xf>
    <xf numFmtId="0" fontId="32" fillId="0" borderId="69" xfId="0" applyFont="1" applyBorder="1" applyAlignment="1">
      <alignment horizontal="right" vertical="center" wrapText="1"/>
    </xf>
    <xf numFmtId="0" fontId="32" fillId="0" borderId="73" xfId="0" applyFont="1" applyBorder="1">
      <alignment vertical="center"/>
    </xf>
    <xf numFmtId="0" fontId="48" fillId="0" borderId="4" xfId="0" applyFont="1" applyBorder="1" applyAlignment="1">
      <alignment horizontal="justify" vertical="center" wrapText="1"/>
    </xf>
    <xf numFmtId="0" fontId="32" fillId="2" borderId="82" xfId="0" applyFont="1" applyFill="1" applyBorder="1" applyAlignment="1">
      <alignment horizontal="center" vertical="center"/>
    </xf>
    <xf numFmtId="0" fontId="32" fillId="2" borderId="83" xfId="0" applyFont="1" applyFill="1" applyBorder="1" applyAlignment="1">
      <alignment horizontal="center" vertical="center" wrapText="1"/>
    </xf>
    <xf numFmtId="0" fontId="32" fillId="0" borderId="70" xfId="0" applyFont="1" applyBorder="1" applyAlignment="1">
      <alignment horizontal="left" vertical="center" wrapText="1"/>
    </xf>
    <xf numFmtId="0" fontId="32" fillId="0" borderId="70" xfId="0" applyFont="1" applyBorder="1">
      <alignment vertical="center"/>
    </xf>
    <xf numFmtId="0" fontId="32" fillId="0" borderId="70" xfId="0" applyFont="1" applyBorder="1" applyAlignment="1">
      <alignment horizontal="center" vertical="center" shrinkToFit="1"/>
    </xf>
    <xf numFmtId="0" fontId="32" fillId="2" borderId="70" xfId="0" applyFont="1" applyFill="1" applyBorder="1" applyAlignment="1">
      <alignment horizontal="center" vertical="center" shrinkToFit="1"/>
    </xf>
    <xf numFmtId="0" fontId="32" fillId="2" borderId="70" xfId="0" applyFont="1" applyFill="1" applyBorder="1">
      <alignment vertical="center"/>
    </xf>
    <xf numFmtId="0" fontId="32" fillId="0" borderId="70" xfId="0" applyFont="1" applyBorder="1" applyAlignment="1">
      <alignment horizontal="left" vertical="center"/>
    </xf>
    <xf numFmtId="0" fontId="22" fillId="8" borderId="0" xfId="0" applyFont="1" applyFill="1">
      <alignment vertical="center"/>
    </xf>
    <xf numFmtId="0" fontId="71" fillId="5" borderId="0" xfId="0" applyFont="1" applyFill="1">
      <alignment vertical="center"/>
    </xf>
    <xf numFmtId="0" fontId="49" fillId="5" borderId="0" xfId="0" applyFont="1" applyFill="1">
      <alignment vertical="center"/>
    </xf>
    <xf numFmtId="0" fontId="25" fillId="0" borderId="0" xfId="0" applyFont="1" applyAlignment="1">
      <alignment horizontal="left" vertical="center"/>
    </xf>
    <xf numFmtId="5" fontId="31" fillId="0" borderId="42" xfId="3" applyNumberFormat="1" applyFont="1" applyBorder="1" applyAlignment="1">
      <alignment horizontal="centerContinuous" vertical="center"/>
    </xf>
    <xf numFmtId="185" fontId="31" fillId="0" borderId="42" xfId="3" applyNumberFormat="1" applyFont="1" applyBorder="1" applyAlignment="1">
      <alignment horizontal="centerContinuous" vertical="center"/>
    </xf>
    <xf numFmtId="185" fontId="31" fillId="0" borderId="34" xfId="3" applyNumberFormat="1" applyFont="1" applyBorder="1" applyAlignment="1">
      <alignment horizontal="centerContinuous" vertical="center"/>
    </xf>
    <xf numFmtId="5" fontId="31" fillId="0" borderId="26" xfId="3" applyNumberFormat="1" applyFont="1" applyBorder="1" applyAlignment="1">
      <alignment horizontal="centerContinuous" vertical="center" shrinkToFit="1"/>
    </xf>
    <xf numFmtId="185" fontId="31" fillId="0" borderId="9" xfId="3" applyNumberFormat="1" applyFont="1" applyBorder="1" applyAlignment="1">
      <alignment horizontal="centerContinuous" vertical="center" shrinkToFit="1"/>
    </xf>
    <xf numFmtId="5" fontId="31" fillId="0" borderId="9" xfId="3" applyNumberFormat="1" applyFont="1" applyBorder="1" applyAlignment="1">
      <alignment horizontal="centerContinuous" vertical="center"/>
    </xf>
    <xf numFmtId="185" fontId="31" fillId="0" borderId="9" xfId="3" applyNumberFormat="1" applyFont="1" applyBorder="1" applyAlignment="1">
      <alignment horizontal="centerContinuous" vertical="center"/>
    </xf>
    <xf numFmtId="185" fontId="31" fillId="0" borderId="183" xfId="3" applyNumberFormat="1" applyFont="1" applyBorder="1" applyAlignment="1">
      <alignment horizontal="center" vertical="center" shrinkToFit="1"/>
    </xf>
    <xf numFmtId="185" fontId="31" fillId="0" borderId="184" xfId="3" applyNumberFormat="1" applyFont="1" applyBorder="1" applyAlignment="1">
      <alignment horizontal="centerContinuous" vertical="center"/>
    </xf>
    <xf numFmtId="0" fontId="72" fillId="0" borderId="185" xfId="3" applyFont="1" applyBorder="1" applyAlignment="1">
      <alignment horizontal="centerContinuous"/>
    </xf>
    <xf numFmtId="185" fontId="31" fillId="0" borderId="131" xfId="3" applyNumberFormat="1" applyFont="1" applyBorder="1" applyAlignment="1">
      <alignment horizontal="center" vertical="center" shrinkToFit="1"/>
    </xf>
    <xf numFmtId="0" fontId="72" fillId="0" borderId="145" xfId="3" applyFont="1" applyBorder="1" applyAlignment="1">
      <alignment horizontal="centerContinuous"/>
    </xf>
    <xf numFmtId="185" fontId="31" fillId="0" borderId="186" xfId="3" applyNumberFormat="1" applyFont="1" applyBorder="1" applyAlignment="1">
      <alignment horizontal="center" vertical="center" shrinkToFit="1"/>
    </xf>
    <xf numFmtId="186" fontId="11" fillId="0" borderId="54" xfId="3" applyNumberFormat="1" applyFont="1" applyBorder="1" applyAlignment="1">
      <alignment horizontal="center" vertical="center"/>
    </xf>
    <xf numFmtId="186" fontId="11" fillId="0" borderId="187" xfId="3" applyNumberFormat="1" applyFont="1" applyBorder="1" applyAlignment="1">
      <alignment horizontal="center" vertical="center"/>
    </xf>
    <xf numFmtId="186" fontId="11" fillId="0" borderId="177" xfId="3" applyNumberFormat="1" applyFont="1" applyBorder="1" applyAlignment="1">
      <alignment horizontal="center" vertical="center"/>
    </xf>
    <xf numFmtId="186" fontId="11" fillId="0" borderId="175" xfId="3" applyNumberFormat="1" applyFont="1" applyBorder="1" applyAlignment="1">
      <alignment horizontal="center" vertical="center"/>
    </xf>
    <xf numFmtId="186" fontId="31" fillId="6" borderId="191" xfId="3" applyNumberFormat="1" applyFont="1" applyFill="1" applyBorder="1" applyAlignment="1">
      <alignment horizontal="center" vertical="center"/>
    </xf>
    <xf numFmtId="186" fontId="31" fillId="6" borderId="135" xfId="3" applyNumberFormat="1" applyFont="1" applyFill="1" applyBorder="1" applyAlignment="1">
      <alignment horizontal="center" vertical="center"/>
    </xf>
    <xf numFmtId="186" fontId="31" fillId="6" borderId="170" xfId="3" applyNumberFormat="1" applyFont="1" applyFill="1" applyBorder="1" applyAlignment="1">
      <alignment horizontal="center" vertical="center"/>
    </xf>
    <xf numFmtId="186" fontId="31" fillId="0" borderId="194" xfId="3" applyNumberFormat="1" applyFont="1" applyBorder="1" applyAlignment="1">
      <alignment horizontal="center" vertical="center"/>
    </xf>
    <xf numFmtId="186" fontId="11" fillId="0" borderId="25" xfId="3" applyNumberFormat="1" applyFont="1" applyBorder="1" applyAlignment="1">
      <alignment horizontal="center" vertical="center"/>
    </xf>
    <xf numFmtId="186" fontId="11" fillId="0" borderId="167" xfId="3" applyNumberFormat="1" applyFont="1" applyBorder="1" applyAlignment="1">
      <alignment horizontal="center" vertical="center"/>
    </xf>
    <xf numFmtId="0" fontId="11" fillId="2" borderId="12" xfId="3" applyFont="1" applyFill="1" applyBorder="1" applyAlignment="1" applyProtection="1">
      <alignment horizontal="left" vertical="center"/>
      <protection locked="0"/>
    </xf>
    <xf numFmtId="0" fontId="11" fillId="2" borderId="43" xfId="3" applyFont="1" applyFill="1" applyBorder="1" applyAlignment="1" applyProtection="1">
      <alignment horizontal="left" vertical="center"/>
      <protection locked="0"/>
    </xf>
    <xf numFmtId="186" fontId="11" fillId="2" borderId="27" xfId="3" applyNumberFormat="1" applyFont="1" applyFill="1" applyBorder="1" applyAlignment="1" applyProtection="1">
      <alignment horizontal="center" vertical="center"/>
      <protection locked="0"/>
    </xf>
    <xf numFmtId="186" fontId="11" fillId="2" borderId="164" xfId="3" applyNumberFormat="1" applyFont="1" applyFill="1" applyBorder="1" applyAlignment="1" applyProtection="1">
      <alignment horizontal="center" vertical="center"/>
      <protection locked="0"/>
    </xf>
    <xf numFmtId="38" fontId="31" fillId="0" borderId="12" xfId="4" applyFont="1" applyBorder="1" applyAlignment="1" applyProtection="1">
      <alignment horizontal="left" vertical="center"/>
      <protection locked="0"/>
    </xf>
    <xf numFmtId="38" fontId="31" fillId="0" borderId="43" xfId="4" applyFont="1" applyBorder="1" applyAlignment="1" applyProtection="1">
      <alignment horizontal="left" vertical="center"/>
      <protection locked="0"/>
    </xf>
    <xf numFmtId="38" fontId="31" fillId="0" borderId="65" xfId="4" applyFont="1" applyBorder="1" applyAlignment="1" applyProtection="1">
      <alignment horizontal="left" vertical="center"/>
      <protection locked="0"/>
    </xf>
    <xf numFmtId="38" fontId="31" fillId="0" borderId="196" xfId="4" applyFont="1" applyBorder="1" applyAlignment="1" applyProtection="1">
      <alignment horizontal="right" vertical="center"/>
      <protection locked="0"/>
    </xf>
    <xf numFmtId="38" fontId="31" fillId="0" borderId="35" xfId="4" applyFont="1" applyBorder="1" applyAlignment="1" applyProtection="1">
      <alignment horizontal="right" vertical="center"/>
      <protection locked="0"/>
    </xf>
    <xf numFmtId="186" fontId="65" fillId="6" borderId="200" xfId="3" applyNumberFormat="1" applyFont="1" applyFill="1" applyBorder="1" applyAlignment="1">
      <alignment horizontal="center" vertical="center"/>
    </xf>
    <xf numFmtId="0" fontId="11" fillId="2" borderId="12" xfId="3" applyFont="1" applyFill="1" applyBorder="1" applyAlignment="1" applyProtection="1">
      <alignment vertical="center"/>
      <protection locked="0"/>
    </xf>
    <xf numFmtId="0" fontId="11" fillId="2" borderId="43" xfId="3" applyFont="1" applyFill="1" applyBorder="1" applyAlignment="1" applyProtection="1">
      <alignment vertical="center"/>
      <protection locked="0"/>
    </xf>
    <xf numFmtId="186" fontId="65" fillId="3" borderId="200" xfId="3" applyNumberFormat="1" applyFont="1" applyFill="1" applyBorder="1" applyAlignment="1">
      <alignment horizontal="center" vertical="center"/>
    </xf>
    <xf numFmtId="38" fontId="31" fillId="0" borderId="202" xfId="4" applyFont="1" applyBorder="1" applyAlignment="1" applyProtection="1">
      <alignment horizontal="right" vertical="center"/>
      <protection locked="0"/>
    </xf>
    <xf numFmtId="38" fontId="31" fillId="0" borderId="74" xfId="4" applyFont="1" applyBorder="1" applyAlignment="1" applyProtection="1">
      <alignment horizontal="right" vertical="center"/>
      <protection locked="0"/>
    </xf>
    <xf numFmtId="38" fontId="31" fillId="0" borderId="59" xfId="4" applyFont="1" applyBorder="1" applyAlignment="1" applyProtection="1">
      <alignment horizontal="left" vertical="center"/>
      <protection locked="0"/>
    </xf>
    <xf numFmtId="38" fontId="31" fillId="0" borderId="70" xfId="4" applyFont="1" applyBorder="1" applyAlignment="1" applyProtection="1">
      <alignment horizontal="left" vertical="center"/>
      <protection locked="0"/>
    </xf>
    <xf numFmtId="38" fontId="31" fillId="0" borderId="62" xfId="4" applyFont="1" applyBorder="1" applyAlignment="1" applyProtection="1">
      <alignment horizontal="left" vertical="center"/>
      <protection locked="0"/>
    </xf>
    <xf numFmtId="186" fontId="65" fillId="6" borderId="203" xfId="3" applyNumberFormat="1" applyFont="1" applyFill="1" applyBorder="1" applyAlignment="1">
      <alignment horizontal="center" vertical="center"/>
    </xf>
    <xf numFmtId="186" fontId="31" fillId="0" borderId="164" xfId="3" applyNumberFormat="1" applyFont="1" applyBorder="1" applyAlignment="1" applyProtection="1">
      <alignment horizontal="center" vertical="center"/>
      <protection locked="0"/>
    </xf>
    <xf numFmtId="186" fontId="11" fillId="0" borderId="161" xfId="3" applyNumberFormat="1" applyFont="1" applyBorder="1" applyAlignment="1" applyProtection="1">
      <alignment horizontal="center" vertical="center"/>
      <protection locked="0"/>
    </xf>
    <xf numFmtId="186" fontId="65" fillId="6" borderId="204" xfId="3" applyNumberFormat="1" applyFont="1" applyFill="1" applyBorder="1" applyAlignment="1">
      <alignment horizontal="center" vertical="center"/>
    </xf>
    <xf numFmtId="38" fontId="11" fillId="6" borderId="157" xfId="4" applyFont="1" applyFill="1" applyBorder="1" applyAlignment="1" applyProtection="1">
      <alignment horizontal="left" vertical="center"/>
      <protection locked="0"/>
    </xf>
    <xf numFmtId="38" fontId="11" fillId="6" borderId="156" xfId="4" applyFont="1" applyFill="1" applyBorder="1" applyAlignment="1" applyProtection="1">
      <alignment horizontal="left" vertical="center"/>
      <protection locked="0"/>
    </xf>
    <xf numFmtId="38" fontId="11" fillId="6" borderId="201" xfId="4" applyFont="1" applyFill="1" applyBorder="1" applyAlignment="1" applyProtection="1">
      <alignment horizontal="left" vertical="center"/>
      <protection locked="0"/>
    </xf>
    <xf numFmtId="0" fontId="72" fillId="0" borderId="0" xfId="3" applyFont="1"/>
    <xf numFmtId="5" fontId="31" fillId="0" borderId="42" xfId="3" applyNumberFormat="1" applyFont="1" applyBorder="1" applyAlignment="1">
      <alignment horizontal="center" vertical="center"/>
    </xf>
    <xf numFmtId="185" fontId="31" fillId="0" borderId="12" xfId="3" applyNumberFormat="1" applyFont="1" applyBorder="1" applyAlignment="1">
      <alignment horizontal="centerContinuous" vertical="center" shrinkToFit="1"/>
    </xf>
    <xf numFmtId="185" fontId="31" fillId="0" borderId="35" xfId="3" applyNumberFormat="1" applyFont="1" applyBorder="1" applyAlignment="1">
      <alignment horizontal="centerContinuous" vertical="center" shrinkToFit="1"/>
    </xf>
    <xf numFmtId="185" fontId="31" fillId="0" borderId="43" xfId="3" applyNumberFormat="1" applyFont="1" applyBorder="1" applyAlignment="1">
      <alignment horizontal="centerContinuous" vertical="center" shrinkToFit="1"/>
    </xf>
    <xf numFmtId="185" fontId="31" fillId="0" borderId="58" xfId="3" applyNumberFormat="1" applyFont="1" applyBorder="1" applyAlignment="1">
      <alignment horizontal="center" vertical="center" shrinkToFit="1"/>
    </xf>
    <xf numFmtId="185" fontId="31" fillId="0" borderId="185" xfId="3" applyNumberFormat="1" applyFont="1" applyBorder="1" applyAlignment="1">
      <alignment horizontal="centerContinuous" vertical="center" shrinkToFit="1"/>
    </xf>
    <xf numFmtId="185" fontId="31" fillId="0" borderId="36" xfId="3" applyNumberFormat="1" applyFont="1" applyBorder="1" applyAlignment="1">
      <alignment horizontal="centerContinuous" vertical="center" shrinkToFit="1"/>
    </xf>
    <xf numFmtId="185" fontId="31" fillId="0" borderId="80" xfId="3" applyNumberFormat="1" applyFont="1" applyBorder="1" applyAlignment="1">
      <alignment horizontal="centerContinuous" vertical="center" shrinkToFit="1"/>
    </xf>
    <xf numFmtId="38" fontId="31" fillId="0" borderId="195" xfId="4" applyFont="1" applyBorder="1" applyAlignment="1">
      <alignment horizontal="right" vertical="center"/>
    </xf>
    <xf numFmtId="38" fontId="31" fillId="0" borderId="12" xfId="4" applyFont="1" applyBorder="1" applyAlignment="1">
      <alignment horizontal="right" vertical="center"/>
    </xf>
    <xf numFmtId="0" fontId="11" fillId="2" borderId="26" xfId="3" applyFont="1" applyFill="1" applyBorder="1" applyAlignment="1" applyProtection="1">
      <alignment horizontal="center" vertical="center" shrinkToFit="1"/>
      <protection locked="0"/>
    </xf>
    <xf numFmtId="186" fontId="11" fillId="0" borderId="27" xfId="3" applyNumberFormat="1" applyFont="1" applyBorder="1" applyAlignment="1" applyProtection="1">
      <alignment horizontal="center" vertical="center"/>
      <protection locked="0"/>
    </xf>
    <xf numFmtId="185" fontId="11" fillId="0" borderId="7" xfId="3" applyNumberFormat="1" applyFont="1" applyBorder="1" applyAlignment="1">
      <alignment vertical="center"/>
    </xf>
    <xf numFmtId="38" fontId="11" fillId="2" borderId="35" xfId="4" applyFont="1" applyFill="1" applyBorder="1">
      <alignment vertical="center"/>
    </xf>
    <xf numFmtId="38" fontId="11" fillId="2" borderId="12" xfId="4" applyFont="1" applyFill="1" applyBorder="1" applyAlignment="1" applyProtection="1">
      <alignment horizontal="right" vertical="center"/>
      <protection locked="0"/>
    </xf>
    <xf numFmtId="38" fontId="11" fillId="0" borderId="196" xfId="4" applyFont="1" applyBorder="1">
      <alignment vertical="center"/>
    </xf>
    <xf numFmtId="38" fontId="11" fillId="2" borderId="132" xfId="4" applyFont="1" applyFill="1" applyBorder="1" applyAlignment="1" applyProtection="1">
      <alignment horizontal="right" vertical="center"/>
      <protection locked="0"/>
    </xf>
    <xf numFmtId="38" fontId="11" fillId="0" borderId="43" xfId="4" applyFont="1" applyBorder="1">
      <alignment vertical="center"/>
    </xf>
    <xf numFmtId="38" fontId="31" fillId="0" borderId="12" xfId="4" applyFont="1" applyBorder="1" applyAlignment="1" applyProtection="1">
      <alignment horizontal="right" vertical="center"/>
      <protection locked="0"/>
    </xf>
    <xf numFmtId="38" fontId="31" fillId="0" borderId="196" xfId="4" applyFont="1" applyBorder="1">
      <alignment vertical="center"/>
    </xf>
    <xf numFmtId="0" fontId="11" fillId="2" borderId="44" xfId="3" applyFont="1" applyFill="1" applyBorder="1" applyAlignment="1" applyProtection="1">
      <alignment horizontal="center" vertical="center" shrinkToFit="1"/>
      <protection locked="0"/>
    </xf>
    <xf numFmtId="0" fontId="11" fillId="2" borderId="72" xfId="3" applyFont="1" applyFill="1" applyBorder="1" applyAlignment="1" applyProtection="1">
      <alignment horizontal="left" vertical="center"/>
      <protection locked="0"/>
    </xf>
    <xf numFmtId="186" fontId="11" fillId="0" borderId="39" xfId="3" applyNumberFormat="1" applyFont="1" applyBorder="1" applyAlignment="1" applyProtection="1">
      <alignment horizontal="center" vertical="center"/>
      <protection locked="0"/>
    </xf>
    <xf numFmtId="185" fontId="11" fillId="0" borderId="43" xfId="3" applyNumberFormat="1" applyFont="1" applyBorder="1" applyAlignment="1">
      <alignment vertical="center"/>
    </xf>
    <xf numFmtId="38" fontId="11" fillId="2" borderId="72" xfId="4" applyFont="1" applyFill="1" applyBorder="1" applyAlignment="1" applyProtection="1">
      <alignment horizontal="right" vertical="center"/>
      <protection locked="0"/>
    </xf>
    <xf numFmtId="38" fontId="11" fillId="2" borderId="139" xfId="4" applyFont="1" applyFill="1" applyBorder="1" applyAlignment="1" applyProtection="1">
      <alignment horizontal="right" vertical="center"/>
      <protection locked="0"/>
    </xf>
    <xf numFmtId="38" fontId="31" fillId="0" borderId="196" xfId="4" applyFont="1" applyBorder="1" applyAlignment="1">
      <alignment horizontal="right" vertical="center"/>
    </xf>
    <xf numFmtId="38" fontId="31" fillId="0" borderId="43" xfId="4" applyFont="1" applyBorder="1" applyAlignment="1">
      <alignment horizontal="right" vertical="center"/>
    </xf>
    <xf numFmtId="186" fontId="31" fillId="0" borderId="39" xfId="3" applyNumberFormat="1" applyFont="1" applyBorder="1" applyAlignment="1" applyProtection="1">
      <alignment horizontal="center" vertical="center"/>
      <protection locked="0"/>
    </xf>
    <xf numFmtId="38" fontId="31" fillId="2" borderId="72" xfId="4" applyFont="1" applyFill="1" applyBorder="1" applyAlignment="1" applyProtection="1">
      <alignment horizontal="right" vertical="center"/>
      <protection locked="0"/>
    </xf>
    <xf numFmtId="38" fontId="31" fillId="6" borderId="185" xfId="4" applyFont="1" applyFill="1" applyBorder="1" applyAlignment="1">
      <alignment horizontal="center" vertical="center"/>
    </xf>
    <xf numFmtId="38" fontId="31" fillId="6" borderId="58" xfId="4" applyFont="1" applyFill="1" applyBorder="1" applyAlignment="1">
      <alignment horizontal="center" vertical="center"/>
    </xf>
    <xf numFmtId="38" fontId="31" fillId="0" borderId="202" xfId="4" applyFont="1" applyBorder="1" applyAlignment="1">
      <alignment horizontal="right" vertical="center"/>
    </xf>
    <xf numFmtId="38" fontId="31" fillId="0" borderId="59" xfId="4" applyFont="1" applyBorder="1" applyAlignment="1">
      <alignment horizontal="right" vertical="center"/>
    </xf>
    <xf numFmtId="0" fontId="11" fillId="0" borderId="12" xfId="3" applyFont="1" applyBorder="1" applyAlignment="1" applyProtection="1">
      <alignment horizontal="left" vertical="center"/>
      <protection locked="0"/>
    </xf>
    <xf numFmtId="0" fontId="11" fillId="2" borderId="140" xfId="3" applyFont="1" applyFill="1" applyBorder="1" applyAlignment="1" applyProtection="1">
      <alignment horizontal="left" vertical="center" shrinkToFit="1"/>
      <protection locked="0"/>
    </xf>
    <xf numFmtId="38" fontId="11" fillId="0" borderId="196" xfId="4" applyFont="1" applyBorder="1" applyAlignment="1">
      <alignment horizontal="right" vertical="center"/>
    </xf>
    <xf numFmtId="0" fontId="11" fillId="0" borderId="12" xfId="3" applyFont="1" applyBorder="1" applyAlignment="1" applyProtection="1">
      <alignment vertical="center"/>
      <protection locked="0"/>
    </xf>
    <xf numFmtId="0" fontId="11" fillId="2" borderId="140" xfId="3" applyFont="1" applyFill="1" applyBorder="1" applyAlignment="1" applyProtection="1">
      <alignment vertical="center" shrinkToFit="1"/>
      <protection locked="0"/>
    </xf>
    <xf numFmtId="38" fontId="11" fillId="2" borderId="35" xfId="4" applyFont="1" applyFill="1" applyBorder="1" applyAlignment="1">
      <alignment horizontal="right" vertical="center"/>
    </xf>
    <xf numFmtId="38" fontId="31" fillId="0" borderId="205" xfId="4" applyFont="1" applyBorder="1" applyAlignment="1">
      <alignment horizontal="right" vertical="center"/>
    </xf>
    <xf numFmtId="38" fontId="11" fillId="2" borderId="73" xfId="4" applyFont="1" applyFill="1" applyBorder="1" applyAlignment="1">
      <alignment horizontal="right" vertical="center"/>
    </xf>
    <xf numFmtId="38" fontId="11" fillId="0" borderId="205" xfId="4" applyFont="1" applyBorder="1" applyAlignment="1">
      <alignment horizontal="right" vertical="center"/>
    </xf>
    <xf numFmtId="38" fontId="31" fillId="0" borderId="172" xfId="4" applyFont="1" applyBorder="1" applyAlignment="1">
      <alignment horizontal="center" vertical="center"/>
    </xf>
    <xf numFmtId="185" fontId="31" fillId="0" borderId="137" xfId="3" applyNumberFormat="1" applyFont="1" applyBorder="1" applyAlignment="1">
      <alignment horizontal="center" vertical="center"/>
    </xf>
    <xf numFmtId="38" fontId="11" fillId="0" borderId="192" xfId="4" applyFont="1" applyBorder="1" applyAlignment="1">
      <alignment horizontal="right" vertical="center"/>
    </xf>
    <xf numFmtId="38" fontId="31" fillId="0" borderId="192" xfId="4" applyFont="1" applyBorder="1" applyAlignment="1">
      <alignment horizontal="right" vertical="center"/>
    </xf>
    <xf numFmtId="38" fontId="31" fillId="0" borderId="196" xfId="4" applyFont="1" applyBorder="1" applyAlignment="1">
      <alignment horizontal="center" vertical="center"/>
    </xf>
    <xf numFmtId="185" fontId="31" fillId="0" borderId="12" xfId="3" applyNumberFormat="1" applyFont="1" applyBorder="1" applyAlignment="1">
      <alignment horizontal="center" vertical="center"/>
    </xf>
    <xf numFmtId="38" fontId="31" fillId="6" borderId="31" xfId="4" applyFont="1" applyFill="1" applyBorder="1" applyAlignment="1">
      <alignment horizontal="center" vertical="center"/>
    </xf>
    <xf numFmtId="185" fontId="31" fillId="6" borderId="58" xfId="3" applyNumberFormat="1" applyFont="1" applyFill="1" applyBorder="1" applyAlignment="1">
      <alignment horizontal="center" vertical="center"/>
    </xf>
    <xf numFmtId="38" fontId="11" fillId="6" borderId="185" xfId="4" applyFont="1" applyFill="1" applyBorder="1" applyAlignment="1">
      <alignment horizontal="right" vertical="center"/>
    </xf>
    <xf numFmtId="38" fontId="31" fillId="6" borderId="185" xfId="4" applyFont="1" applyFill="1" applyBorder="1" applyAlignment="1">
      <alignment horizontal="right" vertical="center"/>
    </xf>
    <xf numFmtId="0" fontId="11" fillId="2" borderId="41" xfId="3" applyFont="1" applyFill="1" applyBorder="1" applyAlignment="1" applyProtection="1">
      <alignment horizontal="left" vertical="center"/>
      <protection locked="0"/>
    </xf>
    <xf numFmtId="0" fontId="11" fillId="2" borderId="42" xfId="3" applyFont="1" applyFill="1" applyBorder="1" applyAlignment="1" applyProtection="1">
      <alignment horizontal="left" vertical="center"/>
      <protection locked="0"/>
    </xf>
    <xf numFmtId="185" fontId="31" fillId="0" borderId="41" xfId="3" applyNumberFormat="1" applyFont="1" applyBorder="1" applyAlignment="1">
      <alignment horizontal="right" vertical="center"/>
    </xf>
    <xf numFmtId="0" fontId="76" fillId="5" borderId="0" xfId="0" applyFont="1" applyFill="1">
      <alignment vertical="center"/>
    </xf>
    <xf numFmtId="0" fontId="26" fillId="5" borderId="0" xfId="0" applyFont="1" applyFill="1" applyAlignment="1">
      <alignment horizontal="justify" vertical="center"/>
    </xf>
    <xf numFmtId="0" fontId="30" fillId="5" borderId="0" xfId="0" applyFont="1" applyFill="1">
      <alignment vertical="center"/>
    </xf>
    <xf numFmtId="0" fontId="78" fillId="5" borderId="0" xfId="0" applyFont="1" applyFill="1" applyAlignment="1">
      <alignment horizontal="justify" vertical="center"/>
    </xf>
    <xf numFmtId="0" fontId="9" fillId="0" borderId="54" xfId="0" applyFont="1" applyBorder="1" applyAlignment="1">
      <alignment horizontal="center" vertical="center" wrapText="1"/>
    </xf>
    <xf numFmtId="0" fontId="9" fillId="0" borderId="40" xfId="0" applyFont="1" applyBorder="1" applyAlignment="1">
      <alignment horizontal="center" vertical="center" wrapText="1"/>
    </xf>
    <xf numFmtId="0" fontId="68" fillId="0" borderId="16" xfId="0" applyFont="1" applyBorder="1">
      <alignment vertical="center"/>
    </xf>
    <xf numFmtId="0" fontId="68" fillId="0" borderId="17" xfId="0" applyFont="1" applyBorder="1">
      <alignment vertical="center"/>
    </xf>
    <xf numFmtId="0" fontId="68" fillId="0" borderId="0" xfId="0" applyFont="1">
      <alignment vertical="center"/>
    </xf>
    <xf numFmtId="0" fontId="68" fillId="0" borderId="2" xfId="0" applyFont="1" applyBorder="1">
      <alignment vertical="center"/>
    </xf>
    <xf numFmtId="0" fontId="68" fillId="0" borderId="18" xfId="0" applyFont="1" applyBorder="1">
      <alignment vertical="center"/>
    </xf>
    <xf numFmtId="0" fontId="68" fillId="0" borderId="3" xfId="0" applyFont="1" applyBorder="1">
      <alignment vertical="center"/>
    </xf>
    <xf numFmtId="0" fontId="68" fillId="0" borderId="19" xfId="0" applyFont="1" applyBorder="1">
      <alignment vertical="center"/>
    </xf>
    <xf numFmtId="0" fontId="68" fillId="0" borderId="1" xfId="0" applyFont="1" applyBorder="1">
      <alignment vertical="center"/>
    </xf>
    <xf numFmtId="0" fontId="25" fillId="0" borderId="18" xfId="0" applyFont="1" applyBorder="1">
      <alignment vertical="center"/>
    </xf>
    <xf numFmtId="0" fontId="68" fillId="0" borderId="18" xfId="0" applyFont="1" applyBorder="1" applyAlignment="1">
      <alignment horizontal="left" vertical="center" indent="2"/>
    </xf>
    <xf numFmtId="0" fontId="25" fillId="0" borderId="15" xfId="0" applyFont="1" applyBorder="1">
      <alignment vertical="center"/>
    </xf>
    <xf numFmtId="3" fontId="32" fillId="0" borderId="18" xfId="0" applyNumberFormat="1" applyFont="1" applyBorder="1" applyAlignment="1">
      <alignment horizontal="center" vertical="center" wrapText="1"/>
    </xf>
    <xf numFmtId="0" fontId="79" fillId="5" borderId="0" xfId="0" applyFont="1" applyFill="1">
      <alignment vertical="center"/>
    </xf>
    <xf numFmtId="0" fontId="65" fillId="0" borderId="126" xfId="3" applyFont="1" applyBorder="1" applyAlignment="1">
      <alignment horizontal="left" vertical="center"/>
    </xf>
    <xf numFmtId="0" fontId="80" fillId="0" borderId="126" xfId="3" applyFont="1" applyBorder="1" applyAlignment="1">
      <alignment horizontal="left" vertical="center"/>
    </xf>
    <xf numFmtId="0" fontId="31" fillId="0" borderId="140" xfId="3" applyFont="1" applyBorder="1" applyAlignment="1" applyProtection="1">
      <alignment horizontal="center" vertical="center" shrinkToFit="1"/>
      <protection locked="0"/>
    </xf>
    <xf numFmtId="0" fontId="31" fillId="0" borderId="142" xfId="3" applyFont="1" applyBorder="1" applyAlignment="1" applyProtection="1">
      <alignment horizontal="center" vertical="center" shrinkToFit="1"/>
      <protection locked="0"/>
    </xf>
    <xf numFmtId="0" fontId="35" fillId="0" borderId="0" xfId="0" applyFont="1">
      <alignment vertical="center"/>
    </xf>
    <xf numFmtId="0" fontId="16" fillId="0" borderId="0" xfId="0" applyFont="1" applyAlignment="1">
      <alignment horizontal="right" vertical="center"/>
    </xf>
    <xf numFmtId="0" fontId="15" fillId="0" borderId="27" xfId="0" applyFont="1" applyBorder="1" applyAlignment="1">
      <alignment horizontal="center" vertical="center" wrapText="1"/>
    </xf>
    <xf numFmtId="0" fontId="15" fillId="0" borderId="14" xfId="0" applyFont="1" applyBorder="1" applyAlignment="1">
      <alignment horizontal="center" vertical="center" wrapText="1"/>
    </xf>
    <xf numFmtId="38" fontId="15" fillId="2" borderId="9" xfId="2" applyFont="1" applyFill="1" applyBorder="1" applyAlignment="1">
      <alignment vertical="center" wrapText="1"/>
    </xf>
    <xf numFmtId="2" fontId="15" fillId="0" borderId="9" xfId="0" applyNumberFormat="1" applyFont="1" applyBorder="1" applyAlignment="1">
      <alignment vertical="center" wrapText="1"/>
    </xf>
    <xf numFmtId="181" fontId="15" fillId="0" borderId="9" xfId="0" applyNumberFormat="1" applyFont="1" applyBorder="1" applyAlignment="1">
      <alignment vertical="center" wrapText="1"/>
    </xf>
    <xf numFmtId="38" fontId="15" fillId="0" borderId="9" xfId="2" applyFont="1" applyBorder="1" applyAlignment="1">
      <alignment vertical="center" wrapText="1"/>
    </xf>
    <xf numFmtId="0" fontId="15" fillId="0" borderId="9" xfId="0" applyFont="1" applyBorder="1" applyAlignment="1">
      <alignment vertical="center" shrinkToFit="1"/>
    </xf>
    <xf numFmtId="0" fontId="15" fillId="0" borderId="29" xfId="0" applyFont="1" applyBorder="1" applyAlignment="1">
      <alignment vertical="center" shrinkToFit="1"/>
    </xf>
    <xf numFmtId="0" fontId="0" fillId="0" borderId="61" xfId="0" applyBorder="1" applyAlignment="1">
      <alignment vertical="center" wrapText="1"/>
    </xf>
    <xf numFmtId="0" fontId="15" fillId="0" borderId="51" xfId="0" applyFont="1" applyBorder="1" applyAlignment="1">
      <alignment horizontal="center" vertical="center" wrapText="1"/>
    </xf>
    <xf numFmtId="0" fontId="0" fillId="0" borderId="45" xfId="0" applyBorder="1" applyAlignment="1">
      <alignment vertical="center" wrapText="1"/>
    </xf>
    <xf numFmtId="0" fontId="15" fillId="0" borderId="2" xfId="0" applyFont="1" applyBorder="1" applyAlignment="1">
      <alignment horizontal="center" vertical="center" wrapText="1"/>
    </xf>
    <xf numFmtId="0" fontId="15" fillId="0" borderId="209" xfId="0" applyFont="1" applyBorder="1" applyAlignment="1">
      <alignment horizontal="center" vertical="center" wrapText="1"/>
    </xf>
    <xf numFmtId="38" fontId="15" fillId="0" borderId="29" xfId="2" applyFont="1" applyBorder="1" applyAlignment="1">
      <alignment vertical="center" wrapText="1"/>
    </xf>
    <xf numFmtId="0" fontId="15" fillId="0" borderId="29" xfId="0" applyFont="1" applyBorder="1" applyAlignment="1">
      <alignment vertical="center" wrapText="1"/>
    </xf>
    <xf numFmtId="181" fontId="15" fillId="0" borderId="29" xfId="0" applyNumberFormat="1" applyFont="1" applyBorder="1" applyAlignment="1">
      <alignment vertical="center" wrapText="1"/>
    </xf>
    <xf numFmtId="0" fontId="15" fillId="0" borderId="210" xfId="0" applyFont="1" applyBorder="1" applyAlignment="1">
      <alignment horizontal="center" vertical="center" wrapText="1"/>
    </xf>
    <xf numFmtId="0" fontId="15" fillId="0" borderId="26" xfId="0" applyFont="1" applyBorder="1" applyAlignment="1">
      <alignment vertical="center" wrapText="1"/>
    </xf>
    <xf numFmtId="38" fontId="15" fillId="0" borderId="9" xfId="2" applyFont="1" applyFill="1" applyBorder="1" applyAlignment="1">
      <alignment vertical="center" wrapText="1"/>
    </xf>
    <xf numFmtId="38" fontId="9" fillId="0" borderId="12" xfId="4" applyFont="1" applyFill="1" applyBorder="1" applyAlignment="1" applyProtection="1">
      <alignment horizontal="right" vertical="center"/>
      <protection locked="0"/>
    </xf>
    <xf numFmtId="38" fontId="9" fillId="0" borderId="196" xfId="4" applyFont="1" applyFill="1" applyBorder="1" applyAlignment="1">
      <alignment horizontal="right" vertical="center"/>
    </xf>
    <xf numFmtId="38" fontId="9" fillId="0" borderId="35" xfId="4" applyFont="1" applyFill="1" applyBorder="1">
      <alignment vertical="center"/>
    </xf>
    <xf numFmtId="0" fontId="5" fillId="0" borderId="0" xfId="0" applyFont="1">
      <alignment vertical="center"/>
    </xf>
    <xf numFmtId="40" fontId="32" fillId="2" borderId="12" xfId="2" applyNumberFormat="1" applyFont="1" applyFill="1" applyBorder="1" applyAlignment="1">
      <alignment horizontal="right" vertical="center" wrapText="1"/>
    </xf>
    <xf numFmtId="40" fontId="32" fillId="2" borderId="72" xfId="2" applyNumberFormat="1" applyFont="1" applyFill="1" applyBorder="1" applyAlignment="1">
      <alignment horizontal="right" vertical="center" wrapText="1"/>
    </xf>
    <xf numFmtId="0" fontId="15" fillId="0" borderId="12" xfId="0" applyFont="1" applyBorder="1">
      <alignment vertical="center"/>
    </xf>
    <xf numFmtId="0" fontId="15" fillId="0" borderId="35" xfId="0" applyFont="1" applyBorder="1" applyAlignment="1">
      <alignment horizontal="right" vertical="center"/>
    </xf>
    <xf numFmtId="0" fontId="15" fillId="0" borderId="73" xfId="0" applyFont="1" applyBorder="1">
      <alignment vertical="center"/>
    </xf>
    <xf numFmtId="0" fontId="9" fillId="0" borderId="35" xfId="0" applyFont="1" applyBorder="1" applyAlignment="1">
      <alignment horizontal="right" vertical="center"/>
    </xf>
    <xf numFmtId="0" fontId="15" fillId="0" borderId="35" xfId="0" applyFont="1" applyBorder="1">
      <alignment vertical="center"/>
    </xf>
    <xf numFmtId="0" fontId="15" fillId="0" borderId="59" xfId="0" applyFont="1" applyBorder="1">
      <alignment vertical="center"/>
    </xf>
    <xf numFmtId="0" fontId="15" fillId="0" borderId="74" xfId="0" applyFont="1" applyBorder="1" applyAlignment="1">
      <alignment horizontal="right" vertical="center"/>
    </xf>
    <xf numFmtId="0" fontId="15" fillId="0" borderId="74" xfId="0" applyFont="1" applyBorder="1">
      <alignment vertical="center"/>
    </xf>
    <xf numFmtId="0" fontId="9" fillId="0" borderId="0" xfId="0" applyFont="1" applyAlignment="1">
      <alignment horizontal="right" vertical="center"/>
    </xf>
    <xf numFmtId="0" fontId="15" fillId="0" borderId="9" xfId="0" applyFont="1" applyBorder="1">
      <alignment vertical="center"/>
    </xf>
    <xf numFmtId="0" fontId="15" fillId="0" borderId="9" xfId="0" applyFont="1" applyBorder="1" applyAlignment="1">
      <alignment horizontal="center" vertical="center"/>
    </xf>
    <xf numFmtId="0" fontId="24" fillId="0" borderId="0" xfId="0" applyFont="1" applyAlignment="1">
      <alignment horizontal="center" vertical="center" wrapText="1"/>
    </xf>
    <xf numFmtId="38" fontId="15" fillId="4" borderId="9" xfId="2" applyFont="1" applyFill="1" applyBorder="1" applyAlignment="1">
      <alignment vertical="center" wrapText="1"/>
    </xf>
    <xf numFmtId="38" fontId="15" fillId="4" borderId="211" xfId="2" applyFont="1" applyFill="1" applyBorder="1" applyAlignment="1">
      <alignment vertical="center" wrapText="1"/>
    </xf>
    <xf numFmtId="38" fontId="15" fillId="0" borderId="212" xfId="2" applyFont="1" applyBorder="1" applyAlignment="1">
      <alignment vertical="center" wrapText="1"/>
    </xf>
    <xf numFmtId="0" fontId="11" fillId="9" borderId="26" xfId="3" applyFont="1" applyFill="1" applyBorder="1" applyAlignment="1" applyProtection="1">
      <alignment horizontal="center" vertical="center" shrinkToFit="1"/>
      <protection locked="0"/>
    </xf>
    <xf numFmtId="0" fontId="11" fillId="9" borderId="43" xfId="3" applyFont="1" applyFill="1" applyBorder="1" applyAlignment="1" applyProtection="1">
      <alignment vertical="center"/>
      <protection locked="0"/>
    </xf>
    <xf numFmtId="186" fontId="11" fillId="9" borderId="27" xfId="3" applyNumberFormat="1" applyFont="1" applyFill="1" applyBorder="1" applyAlignment="1" applyProtection="1">
      <alignment horizontal="center" vertical="center"/>
      <protection locked="0"/>
    </xf>
    <xf numFmtId="38" fontId="11" fillId="9" borderId="35" xfId="4" applyFont="1" applyFill="1" applyBorder="1">
      <alignment vertical="center"/>
    </xf>
    <xf numFmtId="38" fontId="11" fillId="9" borderId="132" xfId="4" applyFont="1" applyFill="1" applyBorder="1" applyAlignment="1" applyProtection="1">
      <alignment horizontal="right" vertical="center"/>
      <protection locked="0"/>
    </xf>
    <xf numFmtId="38" fontId="31" fillId="0" borderId="9" xfId="2" applyFont="1" applyFill="1" applyBorder="1" applyAlignment="1">
      <alignment horizontal="right" vertical="center" wrapText="1"/>
    </xf>
    <xf numFmtId="38" fontId="31" fillId="0" borderId="207" xfId="2" applyFont="1" applyFill="1" applyBorder="1" applyAlignment="1">
      <alignment horizontal="right" vertical="center" wrapText="1"/>
    </xf>
    <xf numFmtId="38" fontId="31" fillId="0" borderId="11" xfId="2" applyFont="1" applyFill="1" applyBorder="1" applyAlignment="1">
      <alignment horizontal="right" vertical="center" wrapText="1"/>
    </xf>
    <xf numFmtId="38" fontId="31" fillId="0" borderId="208" xfId="2" applyFont="1" applyFill="1" applyBorder="1" applyAlignment="1">
      <alignment horizontal="right" vertical="center" wrapText="1"/>
    </xf>
    <xf numFmtId="38" fontId="31" fillId="0" borderId="0" xfId="2" applyFont="1" applyBorder="1" applyAlignment="1">
      <alignment horizontal="right" vertical="center" wrapText="1"/>
    </xf>
    <xf numFmtId="12" fontId="31" fillId="0" borderId="0" xfId="0" applyNumberFormat="1" applyFont="1" applyAlignment="1">
      <alignment horizontal="center" vertical="center" wrapText="1"/>
    </xf>
    <xf numFmtId="0" fontId="24" fillId="0" borderId="0" xfId="0" applyFont="1">
      <alignment vertical="center"/>
    </xf>
    <xf numFmtId="0" fontId="15" fillId="0" borderId="0" xfId="0" applyFont="1" applyAlignment="1">
      <alignment horizontal="right" vertical="center"/>
    </xf>
    <xf numFmtId="38" fontId="15" fillId="4" borderId="9" xfId="2" applyFont="1" applyFill="1" applyBorder="1">
      <alignment vertical="center"/>
    </xf>
    <xf numFmtId="38" fontId="15" fillId="0" borderId="9" xfId="2" applyFont="1" applyBorder="1">
      <alignment vertical="center"/>
    </xf>
    <xf numFmtId="38" fontId="15" fillId="0" borderId="12" xfId="2" applyFont="1" applyBorder="1" applyAlignment="1">
      <alignment horizontal="right" vertical="center"/>
    </xf>
    <xf numFmtId="0" fontId="85" fillId="0" borderId="0" xfId="0" applyFont="1">
      <alignment vertical="center"/>
    </xf>
    <xf numFmtId="0" fontId="86" fillId="0" borderId="0" xfId="0" applyFont="1">
      <alignment vertical="center"/>
    </xf>
    <xf numFmtId="0" fontId="48" fillId="0" borderId="213" xfId="0" applyFont="1" applyBorder="1" applyAlignment="1">
      <alignment horizontal="justify" vertical="center" wrapText="1"/>
    </xf>
    <xf numFmtId="0" fontId="88" fillId="0" borderId="213" xfId="0" applyFont="1" applyBorder="1" applyAlignment="1">
      <alignment horizontal="justify" vertical="center" wrapText="1"/>
    </xf>
    <xf numFmtId="0" fontId="32" fillId="0" borderId="24" xfId="0" applyFont="1" applyBorder="1" applyAlignment="1">
      <alignment horizontal="center" vertical="center" wrapText="1"/>
    </xf>
    <xf numFmtId="0" fontId="15" fillId="0" borderId="0" xfId="0" applyFont="1" applyAlignment="1">
      <alignment horizontal="right" vertical="center"/>
    </xf>
    <xf numFmtId="0" fontId="32" fillId="0" borderId="0" xfId="0" applyFont="1" applyAlignment="1">
      <alignment horizontal="justify" vertical="center" wrapText="1"/>
    </xf>
    <xf numFmtId="0" fontId="32" fillId="0" borderId="16" xfId="0" applyFont="1" applyBorder="1" applyAlignment="1">
      <alignment horizontal="justify" vertical="center" wrapText="1"/>
    </xf>
    <xf numFmtId="0" fontId="32" fillId="2" borderId="214" xfId="0" applyFont="1" applyFill="1" applyBorder="1" applyAlignment="1">
      <alignment horizontal="justify" vertical="center" wrapText="1"/>
    </xf>
    <xf numFmtId="0" fontId="32" fillId="2" borderId="215" xfId="0" applyFont="1" applyFill="1" applyBorder="1" applyAlignment="1">
      <alignment horizontal="justify" vertical="center" wrapText="1"/>
    </xf>
    <xf numFmtId="0" fontId="32" fillId="2" borderId="216" xfId="0" applyFont="1" applyFill="1" applyBorder="1" applyAlignment="1">
      <alignment horizontal="justify" vertical="center" wrapText="1"/>
    </xf>
    <xf numFmtId="0" fontId="15" fillId="0" borderId="217" xfId="0" applyFont="1" applyBorder="1" applyAlignment="1">
      <alignment horizontal="left" vertical="center" wrapText="1"/>
    </xf>
    <xf numFmtId="38" fontId="31" fillId="2" borderId="30" xfId="2" applyFont="1" applyFill="1" applyBorder="1" applyAlignment="1">
      <alignment horizontal="right" vertical="center" wrapText="1"/>
    </xf>
    <xf numFmtId="0" fontId="82" fillId="0" borderId="9" xfId="0" applyFont="1" applyBorder="1">
      <alignment vertical="center"/>
    </xf>
    <xf numFmtId="0" fontId="82" fillId="0" borderId="9" xfId="0" applyFont="1" applyBorder="1" applyAlignment="1">
      <alignment vertical="center" wrapText="1"/>
    </xf>
    <xf numFmtId="38" fontId="15" fillId="2" borderId="213" xfId="2" applyFont="1" applyFill="1" applyBorder="1">
      <alignment vertical="center"/>
    </xf>
    <xf numFmtId="0" fontId="89" fillId="0" borderId="213" xfId="0" applyFont="1" applyBorder="1" applyAlignment="1">
      <alignment horizontal="center" vertical="center"/>
    </xf>
    <xf numFmtId="0" fontId="89" fillId="0" borderId="0" xfId="0" applyFont="1" applyBorder="1" applyAlignment="1">
      <alignment horizontal="center" vertical="center"/>
    </xf>
    <xf numFmtId="0" fontId="0" fillId="0" borderId="0" xfId="0" applyAlignment="1">
      <alignment horizontal="left" vertical="center" wrapText="1"/>
    </xf>
    <xf numFmtId="0" fontId="61" fillId="3" borderId="0" xfId="0" applyFont="1" applyFill="1" applyAlignment="1">
      <alignment horizontal="left" vertical="center" shrinkToFit="1"/>
    </xf>
    <xf numFmtId="0" fontId="32" fillId="2" borderId="33"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29" xfId="0" applyFont="1" applyFill="1" applyBorder="1" applyAlignment="1">
      <alignment horizontal="left" vertical="center" wrapText="1"/>
    </xf>
    <xf numFmtId="0" fontId="32" fillId="2" borderId="30" xfId="0" applyFont="1" applyFill="1" applyBorder="1" applyAlignment="1">
      <alignment horizontal="left" vertical="center" wrapText="1"/>
    </xf>
    <xf numFmtId="0" fontId="32" fillId="2" borderId="8" xfId="0" applyFont="1" applyFill="1" applyBorder="1" applyAlignment="1">
      <alignment horizontal="left" vertical="center" wrapText="1"/>
    </xf>
    <xf numFmtId="0" fontId="32" fillId="2" borderId="35"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2" fillId="2" borderId="27" xfId="0" applyFont="1" applyFill="1" applyBorder="1" applyAlignment="1">
      <alignment horizontal="left" vertical="center" wrapText="1"/>
    </xf>
    <xf numFmtId="0" fontId="32" fillId="2" borderId="64" xfId="0" applyFont="1" applyFill="1" applyBorder="1" applyAlignment="1">
      <alignment horizontal="justify" vertical="center" wrapText="1"/>
    </xf>
    <xf numFmtId="0" fontId="32" fillId="2" borderId="43" xfId="0" applyFont="1" applyFill="1" applyBorder="1" applyAlignment="1">
      <alignment horizontal="justify" vertical="center" wrapText="1"/>
    </xf>
    <xf numFmtId="0" fontId="32" fillId="2" borderId="65" xfId="0" applyFont="1" applyFill="1" applyBorder="1" applyAlignment="1">
      <alignment horizontal="justify" vertical="center" wrapText="1"/>
    </xf>
    <xf numFmtId="0" fontId="32" fillId="2" borderId="32" xfId="0" applyFont="1" applyFill="1" applyBorder="1" applyAlignment="1">
      <alignment horizontal="justify" vertical="center" wrapText="1"/>
    </xf>
    <xf numFmtId="0" fontId="32" fillId="2" borderId="34" xfId="0" applyFont="1" applyFill="1" applyBorder="1" applyAlignment="1">
      <alignment horizontal="justify" vertical="center" wrapText="1"/>
    </xf>
    <xf numFmtId="0" fontId="32" fillId="2" borderId="24" xfId="0" applyFont="1" applyFill="1" applyBorder="1" applyAlignment="1">
      <alignment horizontal="justify" vertical="center" wrapText="1"/>
    </xf>
    <xf numFmtId="0" fontId="32" fillId="2" borderId="25" xfId="0" applyFont="1" applyFill="1" applyBorder="1" applyAlignment="1">
      <alignment horizontal="justify" vertical="center" wrapText="1"/>
    </xf>
    <xf numFmtId="49" fontId="32" fillId="2" borderId="8" xfId="0" applyNumberFormat="1" applyFont="1" applyFill="1" applyBorder="1" applyAlignment="1">
      <alignment horizontal="left" vertical="center" wrapText="1"/>
    </xf>
    <xf numFmtId="49" fontId="32" fillId="2" borderId="35" xfId="0" applyNumberFormat="1" applyFont="1" applyFill="1" applyBorder="1" applyAlignment="1">
      <alignment horizontal="left" vertical="center" wrapText="1"/>
    </xf>
    <xf numFmtId="49" fontId="32" fillId="2" borderId="9" xfId="0" applyNumberFormat="1" applyFont="1" applyFill="1" applyBorder="1" applyAlignment="1">
      <alignment horizontal="left" vertical="center" wrapText="1"/>
    </xf>
    <xf numFmtId="49" fontId="32" fillId="2" borderId="27" xfId="0" applyNumberFormat="1" applyFont="1" applyFill="1" applyBorder="1" applyAlignment="1">
      <alignment horizontal="left" vertical="center" wrapText="1"/>
    </xf>
    <xf numFmtId="0" fontId="32" fillId="4" borderId="38" xfId="0" applyFont="1" applyFill="1" applyBorder="1" applyAlignment="1">
      <alignment horizontal="center" vertical="center" wrapText="1"/>
    </xf>
    <xf numFmtId="0" fontId="32" fillId="4" borderId="52" xfId="0" applyFont="1" applyFill="1" applyBorder="1" applyAlignment="1">
      <alignment horizontal="center" vertical="center" wrapText="1"/>
    </xf>
    <xf numFmtId="0" fontId="32" fillId="0" borderId="71" xfId="0" applyFont="1" applyBorder="1" applyAlignment="1">
      <alignment horizontal="justify" vertical="center" wrapText="1"/>
    </xf>
    <xf numFmtId="0" fontId="32" fillId="0" borderId="13" xfId="0" applyFont="1" applyBorder="1" applyAlignment="1">
      <alignment horizontal="justify" vertical="center" wrapText="1"/>
    </xf>
    <xf numFmtId="182" fontId="32" fillId="2" borderId="38" xfId="0" applyNumberFormat="1" applyFont="1" applyFill="1" applyBorder="1" applyAlignment="1">
      <alignment horizontal="center" vertical="center"/>
    </xf>
    <xf numFmtId="182" fontId="32" fillId="0" borderId="14" xfId="0" applyNumberFormat="1" applyFont="1" applyBorder="1" applyAlignment="1">
      <alignment horizontal="center" vertical="center"/>
    </xf>
    <xf numFmtId="0" fontId="32" fillId="4" borderId="39" xfId="0" applyFont="1" applyFill="1" applyBorder="1" applyAlignment="1">
      <alignment horizontal="center" vertical="center"/>
    </xf>
    <xf numFmtId="0" fontId="32" fillId="4" borderId="55" xfId="0" applyFont="1" applyFill="1" applyBorder="1" applyAlignment="1">
      <alignment horizontal="center" vertical="center"/>
    </xf>
    <xf numFmtId="0" fontId="61" fillId="3" borderId="0" xfId="0" applyFont="1" applyFill="1" applyAlignment="1">
      <alignment horizontal="left" vertical="center"/>
    </xf>
    <xf numFmtId="0" fontId="15" fillId="0" borderId="37" xfId="0" applyFont="1" applyBorder="1" applyAlignment="1">
      <alignment horizontal="left" vertical="center"/>
    </xf>
    <xf numFmtId="0" fontId="15" fillId="0" borderId="21" xfId="0" applyFont="1" applyBorder="1" applyAlignment="1">
      <alignment horizontal="left" vertical="center"/>
    </xf>
    <xf numFmtId="0" fontId="15" fillId="0" borderId="45" xfId="0" applyFont="1" applyBorder="1" applyAlignment="1">
      <alignment horizontal="left" vertical="center" wrapText="1"/>
    </xf>
    <xf numFmtId="0" fontId="15" fillId="0" borderId="14" xfId="0" applyFont="1" applyBorder="1" applyAlignment="1">
      <alignment horizontal="left" vertical="center" wrapText="1"/>
    </xf>
    <xf numFmtId="0" fontId="15" fillId="0" borderId="28" xfId="0" applyFont="1" applyBorder="1" applyAlignment="1">
      <alignment horizontal="left" vertical="center" wrapText="1"/>
    </xf>
    <xf numFmtId="0" fontId="15" fillId="0" borderId="29" xfId="0" applyFont="1" applyBorder="1" applyAlignment="1">
      <alignment horizontal="left" vertical="center" wrapText="1"/>
    </xf>
    <xf numFmtId="0" fontId="15" fillId="0" borderId="59" xfId="0" applyFont="1" applyBorder="1" applyAlignment="1">
      <alignment horizontal="left" vertical="center" wrapText="1"/>
    </xf>
    <xf numFmtId="0" fontId="15" fillId="0" borderId="40" xfId="0" applyFont="1" applyBorder="1" applyAlignment="1">
      <alignment horizontal="left" vertical="center" wrapText="1"/>
    </xf>
    <xf numFmtId="0" fontId="31" fillId="2" borderId="29" xfId="0" applyFont="1" applyFill="1" applyBorder="1" applyAlignment="1">
      <alignment horizontal="center" vertical="center"/>
    </xf>
    <xf numFmtId="0" fontId="31" fillId="2" borderId="58" xfId="0" applyFont="1" applyFill="1" applyBorder="1" applyAlignment="1">
      <alignment horizontal="center" vertical="center"/>
    </xf>
    <xf numFmtId="0" fontId="31" fillId="2" borderId="30" xfId="0" applyFont="1" applyFill="1" applyBorder="1" applyAlignment="1">
      <alignment horizontal="center" vertical="center"/>
    </xf>
    <xf numFmtId="0" fontId="32" fillId="2" borderId="41" xfId="0" applyFont="1" applyFill="1" applyBorder="1" applyAlignment="1">
      <alignment horizontal="left" vertical="center" wrapText="1"/>
    </xf>
    <xf numFmtId="0" fontId="32" fillId="2" borderId="42"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12" xfId="0" applyFont="1" applyFill="1" applyBorder="1" applyAlignment="1">
      <alignment horizontal="left" vertical="center" wrapText="1"/>
    </xf>
    <xf numFmtId="0" fontId="32" fillId="2" borderId="43" xfId="0" applyFont="1" applyFill="1" applyBorder="1" applyAlignment="1">
      <alignment horizontal="left" vertical="center" wrapText="1"/>
    </xf>
    <xf numFmtId="0" fontId="32" fillId="2" borderId="12" xfId="0" applyFont="1" applyFill="1" applyBorder="1" applyAlignment="1">
      <alignment horizontal="left" vertical="center"/>
    </xf>
    <xf numFmtId="0" fontId="0" fillId="0" borderId="43" xfId="0" applyBorder="1" applyAlignment="1">
      <alignment horizontal="left" vertical="center"/>
    </xf>
    <xf numFmtId="0" fontId="0" fillId="0" borderId="35" xfId="0" applyBorder="1" applyAlignment="1">
      <alignment horizontal="left" vertical="center"/>
    </xf>
    <xf numFmtId="0" fontId="32" fillId="2" borderId="39" xfId="0" applyFont="1" applyFill="1" applyBorder="1" applyAlignment="1">
      <alignment horizontal="center" vertical="center" wrapText="1"/>
    </xf>
    <xf numFmtId="0" fontId="32" fillId="2" borderId="40" xfId="0" applyFont="1" applyFill="1" applyBorder="1" applyAlignment="1">
      <alignment horizontal="center" vertical="center" wrapText="1"/>
    </xf>
    <xf numFmtId="0" fontId="32" fillId="0" borderId="72" xfId="0" applyFont="1" applyBorder="1" applyAlignment="1">
      <alignment horizontal="left" vertical="distributed" wrapText="1"/>
    </xf>
    <xf numFmtId="0" fontId="52" fillId="0" borderId="73" xfId="0" applyFont="1" applyBorder="1" applyAlignment="1">
      <alignment horizontal="left" vertical="distributed" wrapText="1"/>
    </xf>
    <xf numFmtId="0" fontId="32" fillId="0" borderId="59" xfId="0" applyFont="1" applyBorder="1" applyAlignment="1">
      <alignment horizontal="left" vertical="distributed" wrapText="1"/>
    </xf>
    <xf numFmtId="0" fontId="52" fillId="0" borderId="74" xfId="0" applyFont="1" applyBorder="1" applyAlignment="1">
      <alignment horizontal="left" vertical="distributed" wrapText="1"/>
    </xf>
    <xf numFmtId="0" fontId="31" fillId="0" borderId="12" xfId="0" applyFont="1" applyBorder="1" applyAlignment="1">
      <alignment horizontal="justify" vertical="center" wrapText="1"/>
    </xf>
    <xf numFmtId="0" fontId="55" fillId="0" borderId="35" xfId="0" applyFont="1" applyBorder="1" applyAlignment="1">
      <alignment horizontal="justify" vertical="center"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44" xfId="0" applyFont="1" applyBorder="1" applyAlignment="1">
      <alignment horizontal="left" vertical="center" wrapText="1"/>
    </xf>
    <xf numFmtId="0" fontId="15" fillId="0" borderId="46" xfId="0" applyFont="1" applyBorder="1" applyAlignment="1">
      <alignment horizontal="left" vertical="center" wrapText="1"/>
    </xf>
    <xf numFmtId="0" fontId="32" fillId="0" borderId="72" xfId="0" applyFont="1" applyBorder="1" applyAlignment="1">
      <alignment horizontal="left" vertical="center"/>
    </xf>
    <xf numFmtId="0" fontId="52" fillId="0" borderId="73" xfId="0" applyFont="1" applyBorder="1" applyAlignment="1">
      <alignment horizontal="left" vertical="center"/>
    </xf>
    <xf numFmtId="0" fontId="32" fillId="0" borderId="12" xfId="0" applyFont="1" applyBorder="1" applyAlignment="1">
      <alignment horizontal="left" vertical="center" wrapText="1"/>
    </xf>
    <xf numFmtId="0" fontId="52" fillId="0" borderId="35" xfId="0" applyFont="1" applyBorder="1" applyAlignment="1">
      <alignment horizontal="left" vertical="center" wrapText="1"/>
    </xf>
    <xf numFmtId="0" fontId="87" fillId="2" borderId="82" xfId="0" applyFont="1" applyFill="1" applyBorder="1" applyAlignment="1">
      <alignment horizontal="left" vertical="center" wrapText="1"/>
    </xf>
    <xf numFmtId="0" fontId="87" fillId="2" borderId="83" xfId="0" applyFont="1" applyFill="1" applyBorder="1" applyAlignment="1">
      <alignment horizontal="left" vertical="center" wrapText="1"/>
    </xf>
    <xf numFmtId="0" fontId="32" fillId="0" borderId="60" xfId="0" applyFont="1" applyBorder="1" applyAlignment="1">
      <alignment horizontal="center" vertical="center" shrinkToFit="1"/>
    </xf>
    <xf numFmtId="0" fontId="0" fillId="0" borderId="84" xfId="0" applyBorder="1" applyAlignment="1">
      <alignment horizontal="center" vertical="center" shrinkToFit="1"/>
    </xf>
    <xf numFmtId="0" fontId="15" fillId="0" borderId="24" xfId="0" applyFont="1" applyBorder="1" applyAlignment="1">
      <alignment horizontal="left" vertical="center" wrapText="1"/>
    </xf>
    <xf numFmtId="0" fontId="15" fillId="0" borderId="41" xfId="0" applyFont="1" applyBorder="1" applyAlignment="1">
      <alignment horizontal="left" vertical="center" wrapText="1"/>
    </xf>
    <xf numFmtId="0" fontId="15" fillId="0" borderId="25" xfId="0" applyFont="1" applyBorder="1" applyAlignment="1">
      <alignment horizontal="left" vertical="center" wrapText="1"/>
    </xf>
    <xf numFmtId="0" fontId="0" fillId="0" borderId="218" xfId="0" applyBorder="1" applyAlignment="1">
      <alignment horizontal="right" vertical="center" wrapText="1"/>
    </xf>
    <xf numFmtId="0" fontId="0" fillId="0" borderId="180" xfId="0" applyBorder="1" applyAlignment="1">
      <alignment horizontal="right" vertical="center" wrapText="1"/>
    </xf>
    <xf numFmtId="0" fontId="0" fillId="0" borderId="181" xfId="0" applyBorder="1" applyAlignment="1">
      <alignment horizontal="right" vertical="center" wrapText="1"/>
    </xf>
    <xf numFmtId="38" fontId="15" fillId="0" borderId="12" xfId="2" applyFont="1" applyBorder="1" applyAlignment="1">
      <alignment horizontal="right" vertical="center"/>
    </xf>
    <xf numFmtId="38" fontId="15" fillId="0" borderId="43" xfId="2" applyFont="1" applyBorder="1" applyAlignment="1">
      <alignment horizontal="right" vertical="center"/>
    </xf>
    <xf numFmtId="0" fontId="15" fillId="2" borderId="12" xfId="0" applyFont="1" applyFill="1" applyBorder="1" applyAlignment="1">
      <alignment horizontal="center" vertical="center"/>
    </xf>
    <xf numFmtId="0" fontId="15" fillId="2" borderId="35" xfId="0" applyFont="1" applyFill="1" applyBorder="1" applyAlignment="1">
      <alignment horizontal="center" vertical="center"/>
    </xf>
    <xf numFmtId="0" fontId="15" fillId="0" borderId="0" xfId="0" applyFont="1" applyAlignment="1">
      <alignment horizontal="right" vertical="center"/>
    </xf>
    <xf numFmtId="38" fontId="15" fillId="4" borderId="12" xfId="2" applyFont="1" applyFill="1" applyBorder="1" applyAlignment="1">
      <alignment horizontal="right" vertical="center"/>
    </xf>
    <xf numFmtId="38" fontId="15" fillId="4" borderId="43" xfId="2" applyFont="1" applyFill="1" applyBorder="1" applyAlignment="1">
      <alignment horizontal="right" vertical="center"/>
    </xf>
    <xf numFmtId="12" fontId="31" fillId="0" borderId="72" xfId="0" applyNumberFormat="1" applyFont="1" applyBorder="1" applyAlignment="1">
      <alignment horizontal="left" vertical="center" wrapText="1"/>
    </xf>
    <xf numFmtId="12" fontId="31" fillId="0" borderId="73" xfId="0" applyNumberFormat="1" applyFont="1" applyBorder="1" applyAlignment="1">
      <alignment horizontal="left" vertical="center" wrapText="1"/>
    </xf>
    <xf numFmtId="12" fontId="31" fillId="0" borderId="66" xfId="0" applyNumberFormat="1" applyFont="1" applyBorder="1" applyAlignment="1">
      <alignment horizontal="left" vertical="center" wrapText="1"/>
    </xf>
    <xf numFmtId="12" fontId="31" fillId="0" borderId="127" xfId="0" applyNumberFormat="1" applyFont="1" applyBorder="1" applyAlignment="1">
      <alignment horizontal="left" vertical="center" wrapText="1"/>
    </xf>
    <xf numFmtId="12" fontId="31" fillId="0" borderId="147" xfId="0" applyNumberFormat="1" applyFont="1" applyBorder="1" applyAlignment="1">
      <alignment horizontal="left" vertical="center" wrapText="1"/>
    </xf>
    <xf numFmtId="12" fontId="31" fillId="0" borderId="77" xfId="0" applyNumberFormat="1" applyFont="1" applyBorder="1" applyAlignment="1">
      <alignment horizontal="left" vertical="center" wrapText="1"/>
    </xf>
    <xf numFmtId="0" fontId="9" fillId="0" borderId="61"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5"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14" xfId="0" applyFont="1" applyBorder="1" applyAlignment="1">
      <alignment horizontal="center" vertical="center" wrapText="1"/>
    </xf>
    <xf numFmtId="0" fontId="32" fillId="0" borderId="54"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40" xfId="0" applyFont="1" applyBorder="1" applyAlignment="1">
      <alignment horizontal="center" vertical="center" wrapText="1"/>
    </xf>
    <xf numFmtId="0" fontId="15" fillId="0" borderId="126" xfId="0" applyFont="1" applyBorder="1" applyAlignment="1">
      <alignment horizontal="center" vertical="center" wrapText="1"/>
    </xf>
    <xf numFmtId="0" fontId="15" fillId="0" borderId="78"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127" xfId="0" applyFont="1" applyBorder="1" applyAlignment="1">
      <alignment horizontal="center" vertical="center" wrapText="1"/>
    </xf>
    <xf numFmtId="0" fontId="4" fillId="0" borderId="9" xfId="0" applyFont="1" applyBorder="1" applyAlignment="1">
      <alignment horizontal="center" vertical="center"/>
    </xf>
    <xf numFmtId="0" fontId="39" fillId="0" borderId="54" xfId="0" applyFont="1" applyBorder="1" applyAlignment="1">
      <alignment horizontal="center" vertical="center" wrapText="1"/>
    </xf>
    <xf numFmtId="0" fontId="39" fillId="0" borderId="40" xfId="0" applyFont="1" applyBorder="1" applyAlignment="1">
      <alignment horizontal="center" vertical="center"/>
    </xf>
    <xf numFmtId="0" fontId="39" fillId="0" borderId="75" xfId="0" applyFont="1" applyBorder="1" applyAlignment="1">
      <alignment horizontal="center" vertical="center" wrapText="1"/>
    </xf>
    <xf numFmtId="0" fontId="56" fillId="0" borderId="14" xfId="0" applyFont="1" applyBorder="1" applyAlignment="1">
      <alignment horizontal="center" vertical="center" wrapText="1"/>
    </xf>
    <xf numFmtId="0" fontId="39" fillId="0" borderId="76" xfId="0" applyFont="1" applyBorder="1" applyAlignment="1">
      <alignment horizontal="center" vertical="center" wrapText="1"/>
    </xf>
    <xf numFmtId="0" fontId="56" fillId="0" borderId="57" xfId="0" applyFont="1" applyBorder="1" applyAlignment="1">
      <alignment horizontal="center" vertical="center" wrapText="1"/>
    </xf>
    <xf numFmtId="0" fontId="39" fillId="0" borderId="41" xfId="0" applyFont="1" applyBorder="1" applyAlignment="1">
      <alignment horizontal="center" vertical="center" wrapText="1"/>
    </xf>
    <xf numFmtId="0" fontId="39" fillId="0" borderId="34" xfId="0" applyFont="1" applyBorder="1" applyAlignment="1">
      <alignment horizontal="center" vertical="center" wrapText="1"/>
    </xf>
    <xf numFmtId="0" fontId="39" fillId="0" borderId="122" xfId="0" applyFont="1" applyBorder="1" applyAlignment="1">
      <alignment horizontal="center" vertical="center" wrapText="1"/>
    </xf>
    <xf numFmtId="0" fontId="39" fillId="0" borderId="123" xfId="0" applyFont="1" applyBorder="1" applyAlignment="1">
      <alignment horizontal="center" vertical="center" wrapText="1"/>
    </xf>
    <xf numFmtId="0" fontId="39" fillId="0" borderId="124"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35"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45"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28"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10" xfId="0" applyFont="1" applyBorder="1" applyAlignment="1">
      <alignment horizontal="center" vertical="center" wrapText="1"/>
    </xf>
    <xf numFmtId="40" fontId="31" fillId="0" borderId="44" xfId="2" applyNumberFormat="1" applyFont="1" applyBorder="1" applyAlignment="1">
      <alignment horizontal="right" vertical="center" wrapText="1"/>
    </xf>
    <xf numFmtId="40" fontId="31" fillId="0" borderId="46" xfId="2" applyNumberFormat="1" applyFont="1" applyBorder="1" applyAlignment="1">
      <alignment horizontal="right" vertical="center" wrapText="1"/>
    </xf>
    <xf numFmtId="40" fontId="31" fillId="0" borderId="68" xfId="2" applyNumberFormat="1" applyFont="1" applyBorder="1" applyAlignment="1">
      <alignment horizontal="right" vertical="center" wrapText="1"/>
    </xf>
    <xf numFmtId="0" fontId="39" fillId="0" borderId="55" xfId="0" applyFont="1" applyBorder="1" applyAlignment="1">
      <alignment horizontal="center" vertical="center" wrapText="1"/>
    </xf>
    <xf numFmtId="0" fontId="39" fillId="0" borderId="61" xfId="0" applyFont="1" applyBorder="1" applyAlignment="1">
      <alignment horizontal="center" vertical="center" wrapText="1"/>
    </xf>
    <xf numFmtId="0" fontId="39" fillId="0" borderId="45" xfId="0" applyFont="1" applyBorder="1" applyAlignment="1">
      <alignment horizontal="center" vertical="center"/>
    </xf>
    <xf numFmtId="0" fontId="39" fillId="0" borderId="51" xfId="0" applyFont="1" applyBorder="1" applyAlignment="1">
      <alignment horizontal="center" vertical="center" wrapText="1"/>
    </xf>
    <xf numFmtId="0" fontId="39" fillId="0" borderId="14" xfId="0" applyFont="1" applyBorder="1" applyAlignment="1">
      <alignment horizontal="center" vertical="center"/>
    </xf>
    <xf numFmtId="0" fontId="31" fillId="0" borderId="63"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29" xfId="0" applyFont="1" applyBorder="1" applyAlignment="1">
      <alignment horizontal="center" vertical="center" wrapText="1"/>
    </xf>
    <xf numFmtId="0" fontId="42" fillId="0" borderId="53" xfId="0" applyFont="1" applyBorder="1" applyAlignment="1">
      <alignment horizontal="center" vertical="center" wrapText="1"/>
    </xf>
    <xf numFmtId="0" fontId="39" fillId="0" borderId="25" xfId="0" applyFont="1" applyBorder="1" applyAlignment="1">
      <alignment horizontal="center" vertical="center" wrapText="1"/>
    </xf>
    <xf numFmtId="0" fontId="31" fillId="2" borderId="9" xfId="0" applyFont="1" applyFill="1" applyBorder="1" applyAlignment="1">
      <alignment horizontal="center" vertical="center" wrapText="1"/>
    </xf>
    <xf numFmtId="0" fontId="31" fillId="2" borderId="27" xfId="0" applyFont="1" applyFill="1" applyBorder="1" applyAlignment="1">
      <alignment horizontal="center" vertical="center" wrapText="1"/>
    </xf>
    <xf numFmtId="177" fontId="31" fillId="0" borderId="29" xfId="1" applyNumberFormat="1" applyFont="1" applyBorder="1" applyAlignment="1">
      <alignment horizontal="center" vertical="center" wrapText="1"/>
    </xf>
    <xf numFmtId="177" fontId="31" fillId="0" borderId="30" xfId="1" applyNumberFormat="1" applyFont="1" applyBorder="1" applyAlignment="1">
      <alignment horizontal="center" vertical="center" wrapText="1"/>
    </xf>
    <xf numFmtId="0" fontId="31" fillId="2" borderId="54" xfId="0" applyFont="1" applyFill="1" applyBorder="1" applyAlignment="1">
      <alignment horizontal="center" vertical="center" wrapText="1"/>
    </xf>
    <xf numFmtId="0" fontId="31" fillId="2" borderId="55" xfId="0" applyFont="1" applyFill="1" applyBorder="1" applyAlignment="1">
      <alignment horizontal="center" vertical="center" wrapText="1"/>
    </xf>
    <xf numFmtId="0" fontId="31" fillId="2" borderId="56" xfId="0" applyFont="1" applyFill="1" applyBorder="1" applyAlignment="1">
      <alignment horizontal="center" vertical="center" wrapText="1"/>
    </xf>
    <xf numFmtId="181" fontId="31" fillId="2" borderId="51" xfId="0" applyNumberFormat="1" applyFont="1" applyFill="1" applyBorder="1" applyAlignment="1">
      <alignment horizontal="right" vertical="center" wrapText="1"/>
    </xf>
    <xf numFmtId="181" fontId="31" fillId="2" borderId="52" xfId="0" applyNumberFormat="1" applyFont="1" applyFill="1" applyBorder="1" applyAlignment="1">
      <alignment horizontal="right" vertical="center" wrapText="1"/>
    </xf>
    <xf numFmtId="181" fontId="31" fillId="2" borderId="53" xfId="0" applyNumberFormat="1" applyFont="1" applyFill="1" applyBorder="1" applyAlignment="1">
      <alignment horizontal="right" vertical="center" wrapText="1"/>
    </xf>
    <xf numFmtId="0" fontId="5" fillId="3" borderId="0" xfId="0" applyFont="1" applyFill="1" applyAlignment="1">
      <alignment horizontal="left" vertical="center"/>
    </xf>
    <xf numFmtId="0" fontId="42" fillId="0" borderId="56" xfId="0" applyFont="1" applyBorder="1" applyAlignment="1">
      <alignment horizontal="center" vertical="center" wrapText="1"/>
    </xf>
    <xf numFmtId="0" fontId="31" fillId="2" borderId="51" xfId="0" applyFont="1" applyFill="1" applyBorder="1" applyAlignment="1">
      <alignment horizontal="right" vertical="center" wrapText="1"/>
    </xf>
    <xf numFmtId="0" fontId="31" fillId="2" borderId="52" xfId="0" applyFont="1" applyFill="1" applyBorder="1" applyAlignment="1">
      <alignment horizontal="right" vertical="center" wrapText="1"/>
    </xf>
    <xf numFmtId="0" fontId="31" fillId="2" borderId="53" xfId="0" applyFont="1" applyFill="1" applyBorder="1" applyAlignment="1">
      <alignment horizontal="right"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2"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79" xfId="0" applyFont="1" applyBorder="1" applyAlignment="1">
      <alignment horizontal="center" vertical="center" wrapText="1"/>
    </xf>
    <xf numFmtId="38" fontId="15" fillId="0" borderId="12" xfId="2" applyFont="1" applyBorder="1" applyAlignment="1">
      <alignment horizontal="center" vertical="center" wrapText="1"/>
    </xf>
    <xf numFmtId="38" fontId="15" fillId="0" borderId="43" xfId="2" applyFont="1" applyBorder="1" applyAlignment="1">
      <alignment horizontal="center" vertical="center" wrapText="1"/>
    </xf>
    <xf numFmtId="38" fontId="15" fillId="0" borderId="65" xfId="2" applyFont="1" applyBorder="1" applyAlignment="1">
      <alignment horizontal="center" vertical="center" wrapText="1"/>
    </xf>
    <xf numFmtId="38" fontId="15" fillId="0" borderId="58" xfId="2" applyFont="1" applyBorder="1" applyAlignment="1">
      <alignment horizontal="center" vertical="center" wrapText="1"/>
    </xf>
    <xf numFmtId="38" fontId="15" fillId="0" borderId="80" xfId="2" applyFont="1" applyBorder="1" applyAlignment="1">
      <alignment horizontal="center" vertical="center" wrapText="1"/>
    </xf>
    <xf numFmtId="38" fontId="15" fillId="0" borderId="81" xfId="2" applyFont="1" applyBorder="1" applyAlignment="1">
      <alignment horizontal="center" vertical="center" wrapText="1"/>
    </xf>
    <xf numFmtId="0" fontId="15" fillId="0" borderId="26" xfId="0" applyFont="1" applyBorder="1" applyAlignment="1">
      <alignment horizontal="center" vertical="center" wrapText="1"/>
    </xf>
    <xf numFmtId="38" fontId="15" fillId="0" borderId="9" xfId="2" applyFont="1" applyBorder="1" applyAlignment="1">
      <alignment vertical="center" wrapText="1"/>
    </xf>
    <xf numFmtId="38" fontId="15" fillId="0" borderId="29" xfId="2" applyFont="1" applyBorder="1" applyAlignment="1">
      <alignment vertical="center" wrapText="1"/>
    </xf>
    <xf numFmtId="0" fontId="14" fillId="4" borderId="0" xfId="0" applyFont="1" applyFill="1" applyAlignment="1">
      <alignment horizontal="left" vertical="top" wrapText="1"/>
    </xf>
    <xf numFmtId="0" fontId="14" fillId="4" borderId="0" xfId="0" applyFont="1" applyFill="1" applyAlignment="1">
      <alignment horizontal="center" vertical="center"/>
    </xf>
    <xf numFmtId="0" fontId="15" fillId="0" borderId="54" xfId="0" applyFont="1" applyBorder="1" applyAlignment="1">
      <alignment horizontal="center" vertical="center" wrapText="1"/>
    </xf>
    <xf numFmtId="0" fontId="15" fillId="0" borderId="40" xfId="0" applyFont="1" applyBorder="1" applyAlignment="1">
      <alignment horizontal="center" vertical="center" wrapText="1"/>
    </xf>
    <xf numFmtId="0" fontId="9" fillId="0" borderId="51" xfId="0" applyFont="1" applyBorder="1" applyAlignment="1">
      <alignment horizontal="center" vertical="center" wrapText="1"/>
    </xf>
    <xf numFmtId="0" fontId="0" fillId="0" borderId="53" xfId="0" applyBorder="1" applyAlignment="1">
      <alignment horizontal="center" vertical="center" wrapText="1"/>
    </xf>
    <xf numFmtId="0" fontId="9" fillId="0" borderId="54" xfId="0" applyFont="1" applyBorder="1" applyAlignment="1">
      <alignment horizontal="center" vertical="center" wrapText="1" shrinkToFit="1"/>
    </xf>
    <xf numFmtId="0" fontId="0" fillId="0" borderId="56" xfId="0" applyBorder="1" applyAlignment="1">
      <alignment horizontal="center" vertical="center" wrapText="1"/>
    </xf>
    <xf numFmtId="0" fontId="31" fillId="2" borderId="7" xfId="0" applyFont="1" applyFill="1" applyBorder="1" applyAlignment="1">
      <alignment horizontal="justify" vertical="center"/>
    </xf>
    <xf numFmtId="0" fontId="0" fillId="0" borderId="43" xfId="0" applyBorder="1">
      <alignment vertical="center"/>
    </xf>
    <xf numFmtId="0" fontId="0" fillId="0" borderId="35" xfId="0" applyBorder="1">
      <alignment vertical="center"/>
    </xf>
    <xf numFmtId="0" fontId="9" fillId="0" borderId="58" xfId="0" applyFont="1" applyBorder="1" applyAlignment="1">
      <alignment horizontal="center" vertical="center" wrapText="1"/>
    </xf>
    <xf numFmtId="0" fontId="23" fillId="0" borderId="36" xfId="0" applyFont="1" applyBorder="1" applyAlignment="1">
      <alignment horizontal="center" vertical="center" wrapText="1"/>
    </xf>
    <xf numFmtId="0" fontId="31" fillId="2" borderId="41" xfId="0" applyFont="1" applyFill="1" applyBorder="1" applyAlignment="1">
      <alignment vertical="center" wrapText="1"/>
    </xf>
    <xf numFmtId="0" fontId="55" fillId="0" borderId="34" xfId="0" applyFont="1" applyBorder="1" applyAlignment="1">
      <alignment vertical="center" wrapText="1"/>
    </xf>
    <xf numFmtId="0" fontId="31" fillId="2" borderId="12" xfId="0" applyFont="1" applyFill="1" applyBorder="1" applyAlignment="1">
      <alignment horizontal="center" vertical="center" wrapText="1"/>
    </xf>
    <xf numFmtId="0" fontId="55" fillId="0" borderId="35" xfId="0" applyFont="1" applyBorder="1" applyAlignment="1">
      <alignment horizontal="center" vertical="center" wrapText="1"/>
    </xf>
    <xf numFmtId="0" fontId="31" fillId="2" borderId="67" xfId="0" applyFont="1" applyFill="1" applyBorder="1" applyAlignment="1">
      <alignment horizontal="justify" vertical="center"/>
    </xf>
    <xf numFmtId="0" fontId="55" fillId="2" borderId="69" xfId="0" applyFont="1" applyFill="1" applyBorder="1" applyAlignment="1">
      <alignment horizontal="justify" vertical="center"/>
    </xf>
    <xf numFmtId="0" fontId="55" fillId="2" borderId="73" xfId="0" applyFont="1" applyFill="1" applyBorder="1">
      <alignment vertical="center"/>
    </xf>
    <xf numFmtId="0" fontId="31" fillId="2" borderId="31" xfId="0" applyFont="1" applyFill="1" applyBorder="1" applyAlignment="1">
      <alignment horizontal="justify" vertical="center"/>
    </xf>
    <xf numFmtId="0" fontId="55" fillId="2" borderId="80" xfId="0" applyFont="1" applyFill="1" applyBorder="1" applyAlignment="1">
      <alignment horizontal="justify" vertical="center"/>
    </xf>
    <xf numFmtId="0" fontId="55" fillId="2" borderId="36" xfId="0" applyFont="1" applyFill="1" applyBorder="1">
      <alignment vertical="center"/>
    </xf>
    <xf numFmtId="0" fontId="55" fillId="2" borderId="43" xfId="0" applyFont="1" applyFill="1" applyBorder="1" applyAlignment="1">
      <alignment horizontal="justify" vertical="center"/>
    </xf>
    <xf numFmtId="0" fontId="55" fillId="2" borderId="35" xfId="0" applyFont="1" applyFill="1" applyBorder="1">
      <alignment vertical="center"/>
    </xf>
    <xf numFmtId="0" fontId="55" fillId="0" borderId="43" xfId="0" applyFont="1" applyBorder="1" applyAlignment="1">
      <alignment horizontal="justify" vertical="center"/>
    </xf>
    <xf numFmtId="0" fontId="55" fillId="0" borderId="35" xfId="0" applyFont="1" applyBorder="1">
      <alignment vertical="center"/>
    </xf>
    <xf numFmtId="0" fontId="23" fillId="0" borderId="53" xfId="0" applyFont="1" applyBorder="1" applyAlignment="1">
      <alignment horizontal="center" vertical="center"/>
    </xf>
    <xf numFmtId="0" fontId="9" fillId="0" borderId="24" xfId="0" applyFont="1" applyBorder="1" applyAlignment="1">
      <alignment horizontal="center" vertical="center" wrapText="1"/>
    </xf>
    <xf numFmtId="0" fontId="9" fillId="0" borderId="29" xfId="0" applyFont="1" applyBorder="1" applyAlignment="1">
      <alignment horizontal="center" vertical="center" wrapText="1"/>
    </xf>
    <xf numFmtId="0" fontId="55" fillId="0" borderId="69" xfId="0" applyFont="1" applyBorder="1" applyAlignment="1">
      <alignment horizontal="justify" vertical="center"/>
    </xf>
    <xf numFmtId="0" fontId="55" fillId="0" borderId="73" xfId="0" applyFont="1" applyBorder="1">
      <alignment vertical="center"/>
    </xf>
    <xf numFmtId="0" fontId="31" fillId="2" borderId="5" xfId="0" applyFont="1" applyFill="1" applyBorder="1" applyAlignment="1">
      <alignment horizontal="justify" vertical="center"/>
    </xf>
    <xf numFmtId="0" fontId="55" fillId="2" borderId="42" xfId="0" applyFont="1" applyFill="1" applyBorder="1" applyAlignment="1">
      <alignment horizontal="justify" vertical="center"/>
    </xf>
    <xf numFmtId="0" fontId="55" fillId="2" borderId="34" xfId="0" applyFont="1" applyFill="1" applyBorder="1">
      <alignment vertical="center"/>
    </xf>
    <xf numFmtId="0" fontId="9" fillId="0" borderId="23"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28" xfId="0" applyFont="1" applyBorder="1" applyAlignment="1">
      <alignment horizontal="center" vertical="center" wrapText="1"/>
    </xf>
    <xf numFmtId="0" fontId="55" fillId="0" borderId="42" xfId="0" applyFont="1" applyBorder="1" applyAlignment="1">
      <alignment horizontal="justify" vertical="center"/>
    </xf>
    <xf numFmtId="0" fontId="55" fillId="0" borderId="34" xfId="0" applyFont="1" applyBorder="1">
      <alignment vertical="center"/>
    </xf>
    <xf numFmtId="0" fontId="55" fillId="2" borderId="43" xfId="0" applyFont="1" applyFill="1" applyBorder="1">
      <alignment vertical="center"/>
    </xf>
    <xf numFmtId="0" fontId="9" fillId="0" borderId="15"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wrapText="1"/>
    </xf>
    <xf numFmtId="0" fontId="9" fillId="0" borderId="66" xfId="0" applyFont="1" applyBorder="1" applyAlignment="1">
      <alignment horizontal="center" vertical="center" wrapText="1"/>
    </xf>
    <xf numFmtId="0" fontId="23" fillId="0" borderId="16" xfId="0" applyFont="1" applyBorder="1" applyAlignment="1">
      <alignment horizontal="center" vertical="center"/>
    </xf>
    <xf numFmtId="0" fontId="23" fillId="0" borderId="78" xfId="0" applyFont="1" applyBorder="1" applyAlignment="1">
      <alignment horizontal="center" vertical="center"/>
    </xf>
    <xf numFmtId="0" fontId="9" fillId="0" borderId="3" xfId="0" applyFont="1" applyBorder="1" applyAlignment="1">
      <alignment horizontal="center" vertical="center" wrapText="1"/>
    </xf>
    <xf numFmtId="0" fontId="23" fillId="0" borderId="19" xfId="0" applyFont="1" applyBorder="1" applyAlignment="1">
      <alignment horizontal="center" vertical="center"/>
    </xf>
    <xf numFmtId="0" fontId="23" fillId="0" borderId="77" xfId="0" applyFont="1" applyBorder="1" applyAlignment="1">
      <alignment horizontal="center" vertical="center"/>
    </xf>
    <xf numFmtId="0" fontId="31" fillId="2" borderId="42" xfId="0" applyFont="1" applyFill="1" applyBorder="1" applyAlignment="1">
      <alignment horizontal="justify" vertical="center"/>
    </xf>
    <xf numFmtId="0" fontId="31" fillId="2" borderId="34" xfId="0" applyFont="1" applyFill="1" applyBorder="1" applyAlignment="1">
      <alignment horizontal="justify" vertical="center"/>
    </xf>
    <xf numFmtId="0" fontId="31" fillId="2" borderId="6" xfId="0" applyFont="1" applyFill="1" applyBorder="1" applyAlignment="1">
      <alignment horizontal="justify" vertical="center"/>
    </xf>
    <xf numFmtId="0" fontId="55" fillId="2" borderId="70" xfId="0" applyFont="1" applyFill="1" applyBorder="1" applyAlignment="1">
      <alignment horizontal="justify" vertical="center"/>
    </xf>
    <xf numFmtId="0" fontId="55" fillId="2" borderId="74" xfId="0" applyFont="1" applyFill="1" applyBorder="1">
      <alignment vertical="center"/>
    </xf>
    <xf numFmtId="0" fontId="32" fillId="2" borderId="90" xfId="0" applyFont="1" applyFill="1" applyBorder="1" applyAlignment="1">
      <alignment horizontal="left" vertical="center" wrapText="1"/>
    </xf>
    <xf numFmtId="0" fontId="32" fillId="2" borderId="91" xfId="0" applyFont="1" applyFill="1" applyBorder="1" applyAlignment="1">
      <alignment horizontal="left" vertical="center" wrapText="1"/>
    </xf>
    <xf numFmtId="0" fontId="32" fillId="2" borderId="93" xfId="0" applyFont="1" applyFill="1" applyBorder="1" applyAlignment="1">
      <alignment horizontal="left" vertical="center" wrapText="1"/>
    </xf>
    <xf numFmtId="0" fontId="32" fillId="2" borderId="94" xfId="0" applyFont="1" applyFill="1" applyBorder="1" applyAlignment="1">
      <alignment horizontal="left" vertical="center" wrapText="1"/>
    </xf>
    <xf numFmtId="49" fontId="32" fillId="2" borderId="93" xfId="0" applyNumberFormat="1" applyFont="1" applyFill="1" applyBorder="1" applyAlignment="1">
      <alignment horizontal="left" vertical="center" wrapText="1"/>
    </xf>
    <xf numFmtId="49" fontId="32" fillId="2" borderId="94" xfId="0" applyNumberFormat="1" applyFont="1" applyFill="1" applyBorder="1" applyAlignment="1">
      <alignment horizontal="left" vertical="center" wrapText="1"/>
    </xf>
    <xf numFmtId="0" fontId="32" fillId="2" borderId="100" xfId="0" applyFont="1" applyFill="1" applyBorder="1">
      <alignment vertical="center"/>
    </xf>
    <xf numFmtId="0" fontId="32" fillId="2" borderId="101" xfId="0" applyFont="1" applyFill="1" applyBorder="1">
      <alignment vertical="center"/>
    </xf>
    <xf numFmtId="0" fontId="32" fillId="2" borderId="102" xfId="0" applyFont="1" applyFill="1" applyBorder="1">
      <alignment vertical="center"/>
    </xf>
    <xf numFmtId="0" fontId="32" fillId="2" borderId="86" xfId="0" applyFont="1" applyFill="1" applyBorder="1">
      <alignment vertical="center"/>
    </xf>
    <xf numFmtId="0" fontId="32" fillId="2" borderId="87" xfId="0" applyFont="1" applyFill="1" applyBorder="1">
      <alignment vertical="center"/>
    </xf>
    <xf numFmtId="0" fontId="32" fillId="2" borderId="88" xfId="0" applyFont="1" applyFill="1" applyBorder="1">
      <alignment vertical="center"/>
    </xf>
    <xf numFmtId="0" fontId="32" fillId="2" borderId="96" xfId="0" applyFont="1" applyFill="1" applyBorder="1" applyAlignment="1">
      <alignment horizontal="left" vertical="center" wrapText="1"/>
    </xf>
    <xf numFmtId="0" fontId="32" fillId="2" borderId="97" xfId="0" applyFont="1" applyFill="1" applyBorder="1" applyAlignment="1">
      <alignment horizontal="left" vertical="center" wrapText="1"/>
    </xf>
    <xf numFmtId="0" fontId="32" fillId="2" borderId="98" xfId="0" applyFont="1" applyFill="1" applyBorder="1" applyAlignment="1">
      <alignment horizontal="left" vertical="center" wrapText="1"/>
    </xf>
    <xf numFmtId="0" fontId="32" fillId="2" borderId="100" xfId="0" applyFont="1" applyFill="1" applyBorder="1" applyAlignment="1">
      <alignment horizontal="left" vertical="center" wrapText="1"/>
    </xf>
    <xf numFmtId="0" fontId="32" fillId="2" borderId="101" xfId="0" applyFont="1" applyFill="1" applyBorder="1" applyAlignment="1">
      <alignment horizontal="left" vertical="center" wrapText="1"/>
    </xf>
    <xf numFmtId="0" fontId="32" fillId="2" borderId="102" xfId="0" applyFont="1" applyFill="1" applyBorder="1" applyAlignment="1">
      <alignment horizontal="left" vertical="center" wrapText="1"/>
    </xf>
    <xf numFmtId="0" fontId="32" fillId="2" borderId="24"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86" xfId="0" applyFont="1" applyFill="1" applyBorder="1" applyAlignment="1">
      <alignment horizontal="left" vertical="center"/>
    </xf>
    <xf numFmtId="0" fontId="32" fillId="2" borderId="87" xfId="0" applyFont="1" applyFill="1" applyBorder="1" applyAlignment="1">
      <alignment horizontal="left" vertical="center"/>
    </xf>
    <xf numFmtId="0" fontId="32" fillId="2" borderId="88" xfId="0" applyFont="1" applyFill="1" applyBorder="1" applyAlignment="1">
      <alignment horizontal="left" vertical="center"/>
    </xf>
    <xf numFmtId="0" fontId="32" fillId="2" borderId="58" xfId="0" applyFont="1" applyFill="1" applyBorder="1">
      <alignment vertical="center"/>
    </xf>
    <xf numFmtId="0" fontId="42" fillId="2" borderId="80" xfId="0" applyFont="1" applyFill="1" applyBorder="1">
      <alignment vertical="center"/>
    </xf>
    <xf numFmtId="0" fontId="42" fillId="2" borderId="81" xfId="0" applyFont="1" applyFill="1" applyBorder="1">
      <alignment vertical="center"/>
    </xf>
    <xf numFmtId="0" fontId="32" fillId="2" borderId="80" xfId="0" applyFont="1" applyFill="1" applyBorder="1">
      <alignment vertical="center"/>
    </xf>
    <xf numFmtId="0" fontId="42" fillId="2" borderId="36" xfId="0" applyFont="1" applyFill="1" applyBorder="1">
      <alignment vertical="center"/>
    </xf>
    <xf numFmtId="0" fontId="59" fillId="0" borderId="19" xfId="0" applyFont="1" applyBorder="1" applyAlignment="1">
      <alignment horizontal="justify" vertical="center" wrapText="1"/>
    </xf>
    <xf numFmtId="0" fontId="32" fillId="0" borderId="0" xfId="0" applyFont="1" applyAlignment="1">
      <alignment horizontal="right" vertical="center"/>
    </xf>
    <xf numFmtId="0" fontId="42" fillId="0" borderId="127" xfId="0" applyFont="1" applyBorder="1" applyAlignment="1">
      <alignment horizontal="right" vertical="center"/>
    </xf>
    <xf numFmtId="0" fontId="32" fillId="2" borderId="70" xfId="0" applyFont="1" applyFill="1" applyBorder="1" applyAlignment="1">
      <alignment horizontal="right" vertical="center" wrapText="1"/>
    </xf>
    <xf numFmtId="0" fontId="0" fillId="0" borderId="70" xfId="0" applyBorder="1">
      <alignment vertical="center"/>
    </xf>
    <xf numFmtId="0" fontId="32" fillId="0" borderId="31" xfId="0" applyFont="1" applyBorder="1">
      <alignment vertical="center"/>
    </xf>
    <xf numFmtId="0" fontId="42" fillId="0" borderId="80" xfId="0" applyFont="1" applyBorder="1">
      <alignment vertical="center"/>
    </xf>
    <xf numFmtId="0" fontId="42" fillId="0" borderId="36" xfId="0" applyFont="1" applyBorder="1">
      <alignment vertical="center"/>
    </xf>
    <xf numFmtId="0" fontId="42" fillId="2" borderId="43" xfId="0" applyFont="1" applyFill="1" applyBorder="1" applyAlignment="1">
      <alignment vertical="center" wrapText="1"/>
    </xf>
    <xf numFmtId="0" fontId="42" fillId="2" borderId="35" xfId="0" applyFont="1" applyFill="1" applyBorder="1" applyAlignment="1">
      <alignment vertical="center" wrapText="1"/>
    </xf>
    <xf numFmtId="0" fontId="32" fillId="0" borderId="65" xfId="0" applyFont="1" applyBorder="1" applyAlignment="1">
      <alignment horizontal="left" vertical="center" wrapText="1"/>
    </xf>
    <xf numFmtId="0" fontId="32" fillId="2" borderId="9" xfId="0" applyFont="1" applyFill="1" applyBorder="1" applyAlignment="1">
      <alignment horizontal="center" vertical="center" wrapText="1"/>
    </xf>
    <xf numFmtId="0" fontId="42" fillId="2" borderId="9" xfId="0" applyFont="1" applyFill="1" applyBorder="1" applyAlignment="1">
      <alignment horizontal="center" vertical="center" wrapText="1"/>
    </xf>
    <xf numFmtId="0" fontId="32" fillId="2" borderId="12" xfId="0" applyFont="1" applyFill="1" applyBorder="1">
      <alignment vertical="center"/>
    </xf>
    <xf numFmtId="0" fontId="32" fillId="2" borderId="43" xfId="0" applyFont="1" applyFill="1" applyBorder="1">
      <alignment vertical="center"/>
    </xf>
    <xf numFmtId="0" fontId="42" fillId="2" borderId="35" xfId="0" applyFont="1" applyFill="1" applyBorder="1">
      <alignment vertical="center"/>
    </xf>
    <xf numFmtId="0" fontId="32" fillId="2" borderId="41" xfId="0" applyFont="1" applyFill="1" applyBorder="1">
      <alignment vertical="center"/>
    </xf>
    <xf numFmtId="0" fontId="42" fillId="2" borderId="42" xfId="0" applyFont="1" applyFill="1" applyBorder="1">
      <alignment vertical="center"/>
    </xf>
    <xf numFmtId="0" fontId="42" fillId="2" borderId="79" xfId="0" applyFont="1" applyFill="1" applyBorder="1">
      <alignment vertical="center"/>
    </xf>
    <xf numFmtId="0" fontId="42" fillId="2" borderId="43" xfId="0" applyFont="1" applyFill="1" applyBorder="1">
      <alignment vertical="center"/>
    </xf>
    <xf numFmtId="0" fontId="42" fillId="2" borderId="65" xfId="0" applyFont="1" applyFill="1" applyBorder="1">
      <alignment vertical="center"/>
    </xf>
    <xf numFmtId="0" fontId="32" fillId="0" borderId="7" xfId="0" applyFont="1" applyBorder="1">
      <alignment vertical="center"/>
    </xf>
    <xf numFmtId="0" fontId="42" fillId="0" borderId="43" xfId="0" applyFont="1" applyBorder="1">
      <alignment vertical="center"/>
    </xf>
    <xf numFmtId="0" fontId="42" fillId="0" borderId="35" xfId="0" applyFont="1" applyBorder="1">
      <alignment vertical="center"/>
    </xf>
    <xf numFmtId="0" fontId="32" fillId="0" borderId="79" xfId="0" applyFont="1" applyBorder="1" applyAlignment="1">
      <alignment horizontal="left" vertical="center" wrapText="1"/>
    </xf>
    <xf numFmtId="0" fontId="32" fillId="0" borderId="5" xfId="0" applyFont="1" applyBorder="1">
      <alignment vertical="center"/>
    </xf>
    <xf numFmtId="0" fontId="42" fillId="0" borderId="42" xfId="0" applyFont="1" applyBorder="1">
      <alignment vertical="center"/>
    </xf>
    <xf numFmtId="0" fontId="42" fillId="0" borderId="34" xfId="0" applyFont="1" applyBorder="1">
      <alignment vertical="center"/>
    </xf>
    <xf numFmtId="0" fontId="32" fillId="2" borderId="12" xfId="0" applyFont="1" applyFill="1" applyBorder="1" applyAlignment="1">
      <alignment horizontal="center" vertical="center" wrapText="1"/>
    </xf>
    <xf numFmtId="0" fontId="0" fillId="0" borderId="43" xfId="0" applyBorder="1" applyAlignment="1">
      <alignment horizontal="center" vertical="center" wrapText="1"/>
    </xf>
    <xf numFmtId="0" fontId="0" fillId="0" borderId="35" xfId="0" applyBorder="1" applyAlignment="1">
      <alignment horizontal="center" vertical="center" wrapText="1"/>
    </xf>
    <xf numFmtId="0" fontId="32" fillId="0" borderId="60" xfId="0" applyFont="1" applyBorder="1" applyAlignment="1">
      <alignment horizontal="center" vertical="center" wrapText="1"/>
    </xf>
    <xf numFmtId="0" fontId="32" fillId="0" borderId="82" xfId="0" applyFont="1" applyBorder="1" applyAlignment="1">
      <alignment horizontal="center" vertical="center" wrapText="1"/>
    </xf>
    <xf numFmtId="0" fontId="32" fillId="2" borderId="58" xfId="0" applyFont="1" applyFill="1" applyBorder="1" applyAlignment="1">
      <alignment horizontal="left" vertical="center" wrapText="1"/>
    </xf>
    <xf numFmtId="0" fontId="32" fillId="2" borderId="80" xfId="0" applyFont="1" applyFill="1" applyBorder="1" applyAlignment="1">
      <alignment horizontal="left" vertical="center" wrapText="1"/>
    </xf>
    <xf numFmtId="0" fontId="32" fillId="0" borderId="81" xfId="0" applyFont="1" applyBorder="1" applyAlignment="1">
      <alignment horizontal="left" vertical="center" wrapText="1"/>
    </xf>
    <xf numFmtId="0" fontId="32" fillId="2" borderId="42" xfId="0" applyFont="1" applyFill="1" applyBorder="1">
      <alignment vertical="center"/>
    </xf>
    <xf numFmtId="0" fontId="42" fillId="2" borderId="34" xfId="0" applyFont="1" applyFill="1" applyBorder="1">
      <alignment vertical="center"/>
    </xf>
    <xf numFmtId="0" fontId="32" fillId="0" borderId="18" xfId="0" applyFont="1" applyBorder="1" applyAlignment="1">
      <alignment horizontal="justify" vertical="center" wrapText="1"/>
    </xf>
    <xf numFmtId="0" fontId="32" fillId="0" borderId="0" xfId="0" applyFont="1" applyAlignment="1">
      <alignment horizontal="justify" vertical="center" wrapText="1"/>
    </xf>
    <xf numFmtId="0" fontId="32" fillId="0" borderId="15" xfId="0" applyFont="1" applyBorder="1" applyAlignment="1">
      <alignment horizontal="justify" vertical="center" wrapText="1"/>
    </xf>
    <xf numFmtId="0" fontId="32" fillId="0" borderId="16" xfId="0" applyFont="1" applyBorder="1" applyAlignment="1">
      <alignment horizontal="justify" vertical="center" wrapText="1"/>
    </xf>
    <xf numFmtId="182" fontId="32" fillId="2" borderId="70" xfId="0" applyNumberFormat="1" applyFont="1" applyFill="1" applyBorder="1" applyAlignment="1">
      <alignment horizontal="center" vertical="center"/>
    </xf>
    <xf numFmtId="182" fontId="32" fillId="0" borderId="70" xfId="0" applyNumberFormat="1" applyFont="1" applyBorder="1" applyAlignment="1">
      <alignment horizontal="center" vertical="center"/>
    </xf>
    <xf numFmtId="0" fontId="32" fillId="2" borderId="29" xfId="0" applyFont="1" applyFill="1" applyBorder="1" applyAlignment="1">
      <alignment horizontal="right" vertical="center" wrapText="1"/>
    </xf>
    <xf numFmtId="0" fontId="32" fillId="2" borderId="30" xfId="0" applyFont="1" applyFill="1" applyBorder="1" applyAlignment="1">
      <alignment horizontal="right"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38" fontId="42" fillId="2" borderId="24" xfId="2" applyFont="1" applyFill="1" applyBorder="1" applyAlignment="1">
      <alignment horizontal="right" vertical="center"/>
    </xf>
    <xf numFmtId="38" fontId="42" fillId="2" borderId="25" xfId="2" applyFont="1" applyFill="1" applyBorder="1" applyAlignment="1">
      <alignment horizontal="right" vertical="center"/>
    </xf>
    <xf numFmtId="38" fontId="42" fillId="2" borderId="9" xfId="2" applyFont="1" applyFill="1" applyBorder="1" applyAlignment="1">
      <alignment horizontal="right" vertical="center"/>
    </xf>
    <xf numFmtId="38" fontId="42" fillId="2" borderId="27" xfId="2" applyFont="1" applyFill="1" applyBorder="1" applyAlignment="1">
      <alignment horizontal="right" vertical="center"/>
    </xf>
    <xf numFmtId="38" fontId="42" fillId="2" borderId="114" xfId="2" applyFont="1" applyFill="1" applyBorder="1" applyAlignment="1">
      <alignment horizontal="right" vertical="center"/>
    </xf>
    <xf numFmtId="38" fontId="42" fillId="2" borderId="115" xfId="2" applyFont="1" applyFill="1" applyBorder="1" applyAlignment="1">
      <alignment horizontal="right" vertical="center"/>
    </xf>
    <xf numFmtId="38" fontId="42" fillId="2" borderId="117" xfId="2" applyFont="1" applyFill="1" applyBorder="1" applyAlignment="1">
      <alignment horizontal="right" vertical="center"/>
    </xf>
    <xf numFmtId="38" fontId="42" fillId="2" borderId="118" xfId="2" applyFont="1" applyFill="1" applyBorder="1" applyAlignment="1">
      <alignment horizontal="right" vertical="center"/>
    </xf>
    <xf numFmtId="0" fontId="25" fillId="0" borderId="4" xfId="0" applyFont="1" applyBorder="1" applyAlignment="1">
      <alignment horizontal="center" vertical="center"/>
    </xf>
    <xf numFmtId="0" fontId="25" fillId="0" borderId="84" xfId="0" applyFont="1" applyBorder="1" applyAlignment="1">
      <alignment horizontal="center" vertical="center"/>
    </xf>
    <xf numFmtId="0" fontId="32" fillId="2" borderId="60" xfId="0" applyFont="1" applyFill="1" applyBorder="1" applyAlignment="1">
      <alignment horizontal="center" vertical="center" wrapText="1"/>
    </xf>
    <xf numFmtId="0" fontId="32" fillId="2" borderId="82" xfId="0" applyFont="1" applyFill="1" applyBorder="1" applyAlignment="1">
      <alignment horizontal="center" vertical="center" wrapText="1"/>
    </xf>
    <xf numFmtId="3" fontId="54" fillId="2" borderId="14" xfId="0" applyNumberFormat="1" applyFont="1" applyFill="1" applyBorder="1" applyAlignment="1">
      <alignment horizontal="right" vertical="center" wrapText="1"/>
    </xf>
    <xf numFmtId="3" fontId="54" fillId="2" borderId="40" xfId="0" applyNumberFormat="1" applyFont="1" applyFill="1" applyBorder="1" applyAlignment="1">
      <alignment horizontal="right" vertical="center" wrapText="1"/>
    </xf>
    <xf numFmtId="3" fontId="54" fillId="2" borderId="29" xfId="0" applyNumberFormat="1" applyFont="1" applyFill="1" applyBorder="1" applyAlignment="1">
      <alignment horizontal="right" vertical="center" wrapText="1"/>
    </xf>
    <xf numFmtId="3" fontId="54" fillId="2" borderId="30" xfId="0" applyNumberFormat="1" applyFont="1" applyFill="1" applyBorder="1" applyAlignment="1">
      <alignment horizontal="right" vertical="center" wrapText="1"/>
    </xf>
    <xf numFmtId="0" fontId="15" fillId="0" borderId="23" xfId="0" applyFont="1" applyBorder="1" applyAlignment="1">
      <alignment horizontal="left" vertical="center" wrapText="1"/>
    </xf>
    <xf numFmtId="0" fontId="15" fillId="0" borderId="26" xfId="0" applyFont="1" applyBorder="1" applyAlignment="1">
      <alignment horizontal="left" vertical="center" wrapText="1"/>
    </xf>
    <xf numFmtId="0" fontId="15" fillId="0" borderId="9" xfId="0" applyFont="1" applyBorder="1" applyAlignment="1">
      <alignment horizontal="left" vertical="center" wrapText="1"/>
    </xf>
    <xf numFmtId="0" fontId="15" fillId="0" borderId="113" xfId="0" applyFont="1" applyBorder="1" applyAlignment="1">
      <alignment horizontal="left" vertical="center" wrapText="1"/>
    </xf>
    <xf numFmtId="0" fontId="15" fillId="0" borderId="114" xfId="0" applyFont="1" applyBorder="1" applyAlignment="1">
      <alignment horizontal="left" vertical="center" wrapText="1"/>
    </xf>
    <xf numFmtId="0" fontId="15" fillId="0" borderId="116" xfId="0" applyFont="1" applyBorder="1" applyAlignment="1">
      <alignment horizontal="left" vertical="center" wrapText="1"/>
    </xf>
    <xf numFmtId="0" fontId="15" fillId="0" borderId="117" xfId="0" applyFont="1" applyBorder="1" applyAlignment="1">
      <alignment horizontal="left" vertical="center" wrapText="1"/>
    </xf>
    <xf numFmtId="0" fontId="15" fillId="0" borderId="47" xfId="0" applyFont="1" applyBorder="1" applyAlignment="1">
      <alignment horizontal="center" vertical="center" wrapText="1"/>
    </xf>
    <xf numFmtId="0" fontId="15" fillId="0" borderId="48" xfId="0" applyFont="1" applyBorder="1" applyAlignment="1">
      <alignment horizontal="center" vertical="center" wrapText="1"/>
    </xf>
    <xf numFmtId="0" fontId="42" fillId="2" borderId="14" xfId="0" applyFont="1" applyFill="1" applyBorder="1" applyAlignment="1">
      <alignment horizontal="right" vertical="center"/>
    </xf>
    <xf numFmtId="0" fontId="42" fillId="2" borderId="29" xfId="0" applyFont="1" applyFill="1" applyBorder="1" applyAlignment="1">
      <alignment horizontal="right" vertical="center"/>
    </xf>
    <xf numFmtId="0" fontId="0" fillId="0" borderId="70" xfId="0" applyBorder="1" applyAlignment="1">
      <alignment horizontal="center" vertical="center"/>
    </xf>
    <xf numFmtId="0" fontId="46" fillId="0" borderId="0" xfId="0" applyFont="1" applyAlignment="1">
      <alignment horizontal="right" vertical="center"/>
    </xf>
    <xf numFmtId="0" fontId="9" fillId="0" borderId="16" xfId="0" applyFont="1" applyBorder="1" applyAlignment="1">
      <alignment horizontal="left" vertical="center" wrapText="1"/>
    </xf>
    <xf numFmtId="0" fontId="9" fillId="0" borderId="28" xfId="0" applyFont="1" applyBorder="1" applyAlignment="1">
      <alignment horizontal="justify" vertical="center" wrapText="1"/>
    </xf>
    <xf numFmtId="0" fontId="9" fillId="0" borderId="29" xfId="0" applyFont="1" applyBorder="1" applyAlignment="1">
      <alignment horizontal="justify" vertical="center" wrapText="1"/>
    </xf>
    <xf numFmtId="0" fontId="8" fillId="0" borderId="0" xfId="0" applyFont="1" applyAlignment="1">
      <alignment horizontal="left" vertical="center" wrapText="1"/>
    </xf>
    <xf numFmtId="0" fontId="9" fillId="0" borderId="14" xfId="0" applyFont="1" applyBorder="1" applyAlignment="1">
      <alignment horizontal="center" vertical="center" wrapText="1"/>
    </xf>
    <xf numFmtId="0" fontId="9" fillId="0" borderId="25"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14" xfId="0" applyFont="1" applyBorder="1" applyAlignment="1">
      <alignment horizontal="center" vertical="center" wrapText="1"/>
    </xf>
    <xf numFmtId="0" fontId="31" fillId="2" borderId="29" xfId="0" quotePrefix="1" applyFont="1" applyFill="1" applyBorder="1" applyAlignment="1">
      <alignment horizontal="center" vertical="center" wrapText="1"/>
    </xf>
    <xf numFmtId="0" fontId="31" fillId="2" borderId="29"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31" fillId="2" borderId="28"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17" fillId="0" borderId="26" xfId="0" applyFont="1" applyBorder="1" applyAlignment="1">
      <alignment horizontal="center" vertical="center" wrapText="1"/>
    </xf>
    <xf numFmtId="0" fontId="17" fillId="0" borderId="9" xfId="0" applyFont="1" applyBorder="1" applyAlignment="1">
      <alignment horizontal="center" vertical="center" wrapText="1"/>
    </xf>
    <xf numFmtId="0" fontId="9" fillId="0" borderId="0" xfId="0" applyFont="1" applyAlignment="1">
      <alignment horizontal="center" vertical="center"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3" fillId="0" borderId="0" xfId="0" applyFont="1" applyAlignment="1">
      <alignment horizontal="center" vertical="center"/>
    </xf>
    <xf numFmtId="0" fontId="9" fillId="0" borderId="45" xfId="0" applyFont="1" applyBorder="1" applyAlignment="1">
      <alignment horizontal="justify" vertical="center" wrapText="1"/>
    </xf>
    <xf numFmtId="0" fontId="9" fillId="0" borderId="26" xfId="0" applyFont="1" applyBorder="1" applyAlignment="1">
      <alignment horizontal="justify" vertical="center" wrapText="1"/>
    </xf>
    <xf numFmtId="0" fontId="9" fillId="0" borderId="9" xfId="0" applyFont="1" applyBorder="1" applyAlignment="1">
      <alignment horizontal="center" vertical="center" wrapText="1"/>
    </xf>
    <xf numFmtId="0" fontId="9" fillId="0" borderId="14" xfId="0" applyFont="1" applyBorder="1" applyAlignment="1">
      <alignment horizontal="justify" vertical="center" wrapText="1"/>
    </xf>
    <xf numFmtId="0" fontId="9" fillId="0" borderId="9" xfId="0" applyFont="1" applyBorder="1" applyAlignment="1">
      <alignment horizontal="justify" vertical="center" wrapText="1"/>
    </xf>
    <xf numFmtId="0" fontId="9" fillId="0" borderId="44" xfId="0" applyFont="1" applyBorder="1" applyAlignment="1">
      <alignment horizontal="justify" vertical="center" wrapText="1"/>
    </xf>
    <xf numFmtId="0" fontId="9" fillId="0" borderId="38" xfId="0" applyFont="1" applyBorder="1" applyAlignment="1">
      <alignment horizontal="justify" vertical="center" wrapText="1"/>
    </xf>
    <xf numFmtId="0" fontId="9" fillId="0" borderId="47" xfId="0" applyFont="1" applyBorder="1" applyAlignment="1">
      <alignment horizontal="center" vertical="center" wrapText="1"/>
    </xf>
    <xf numFmtId="0" fontId="9" fillId="0" borderId="48" xfId="0" applyFont="1" applyBorder="1" applyAlignment="1">
      <alignment horizontal="center" vertical="center" wrapText="1"/>
    </xf>
    <xf numFmtId="0" fontId="18" fillId="0" borderId="0" xfId="0" applyFont="1" applyAlignment="1">
      <alignment horizontal="left" vertical="center" wrapText="1"/>
    </xf>
    <xf numFmtId="185" fontId="32" fillId="0" borderId="9" xfId="0" applyNumberFormat="1" applyFont="1" applyBorder="1" applyAlignment="1">
      <alignment horizontal="center" vertical="center" shrinkToFit="1"/>
    </xf>
    <xf numFmtId="185" fontId="32" fillId="0" borderId="35" xfId="0" applyNumberFormat="1" applyFont="1" applyBorder="1" applyAlignment="1">
      <alignment horizontal="center" vertical="center" shrinkToFit="1"/>
    </xf>
    <xf numFmtId="185" fontId="32" fillId="0" borderId="12" xfId="0" applyNumberFormat="1" applyFont="1" applyBorder="1" applyAlignment="1">
      <alignment horizontal="center" vertical="center" shrinkToFit="1"/>
    </xf>
    <xf numFmtId="0" fontId="31" fillId="0" borderId="66" xfId="3" applyFont="1" applyBorder="1" applyAlignment="1">
      <alignment horizontal="center" vertical="center"/>
    </xf>
    <xf numFmtId="0" fontId="31" fillId="0" borderId="0" xfId="3" applyFont="1" applyAlignment="1">
      <alignment horizontal="center" vertical="center"/>
    </xf>
    <xf numFmtId="0" fontId="31" fillId="0" borderId="127" xfId="3" applyFont="1" applyBorder="1" applyAlignment="1">
      <alignment horizontal="center" vertical="center"/>
    </xf>
    <xf numFmtId="0" fontId="66" fillId="0" borderId="0" xfId="3" applyFont="1" applyAlignment="1">
      <alignment horizontal="left" vertical="center"/>
    </xf>
    <xf numFmtId="0" fontId="31" fillId="0" borderId="23" xfId="3" applyFont="1" applyBorder="1" applyAlignment="1">
      <alignment horizontal="center" vertical="center" wrapText="1" shrinkToFit="1"/>
    </xf>
    <xf numFmtId="0" fontId="31" fillId="0" borderId="26" xfId="3" applyFont="1" applyBorder="1" applyAlignment="1">
      <alignment horizontal="center" vertical="center" shrinkToFit="1"/>
    </xf>
    <xf numFmtId="0" fontId="31" fillId="0" borderId="28" xfId="3" applyFont="1" applyBorder="1" applyAlignment="1">
      <alignment horizontal="center" vertical="center" shrinkToFit="1"/>
    </xf>
    <xf numFmtId="5" fontId="31" fillId="0" borderId="25" xfId="3" applyNumberFormat="1" applyFont="1" applyBorder="1" applyAlignment="1">
      <alignment horizontal="center" vertical="center"/>
    </xf>
    <xf numFmtId="5" fontId="31" fillId="0" borderId="27" xfId="3" applyNumberFormat="1" applyFont="1" applyBorder="1" applyAlignment="1">
      <alignment horizontal="center" vertical="center"/>
    </xf>
    <xf numFmtId="5" fontId="31" fillId="0" borderId="30" xfId="3" applyNumberFormat="1" applyFont="1" applyBorder="1" applyAlignment="1">
      <alignment horizontal="center" vertical="center"/>
    </xf>
    <xf numFmtId="185" fontId="32" fillId="0" borderId="34" xfId="0" applyNumberFormat="1" applyFont="1" applyBorder="1" applyAlignment="1">
      <alignment horizontal="center" vertical="center" shrinkToFit="1"/>
    </xf>
    <xf numFmtId="185" fontId="32" fillId="0" borderId="24" xfId="0" applyNumberFormat="1" applyFont="1" applyBorder="1" applyAlignment="1">
      <alignment horizontal="center" vertical="center" shrinkToFit="1"/>
    </xf>
    <xf numFmtId="185" fontId="32" fillId="0" borderId="41" xfId="0" applyNumberFormat="1" applyFont="1" applyBorder="1" applyAlignment="1">
      <alignment horizontal="center" vertical="center" shrinkToFit="1"/>
    </xf>
    <xf numFmtId="185" fontId="31" fillId="0" borderId="54" xfId="3" applyNumberFormat="1" applyFont="1" applyBorder="1" applyAlignment="1">
      <alignment horizontal="center" vertical="center"/>
    </xf>
    <xf numFmtId="0" fontId="25" fillId="0" borderId="55" xfId="0" applyFont="1" applyBorder="1" applyAlignment="1">
      <alignment horizontal="center" vertical="center"/>
    </xf>
    <xf numFmtId="0" fontId="25" fillId="0" borderId="56" xfId="0" applyFont="1" applyBorder="1" applyAlignment="1">
      <alignment horizontal="center" vertical="center"/>
    </xf>
    <xf numFmtId="185" fontId="32" fillId="0" borderId="43" xfId="0" applyNumberFormat="1" applyFont="1" applyBorder="1" applyAlignment="1">
      <alignment horizontal="center" vertical="center" shrinkToFit="1"/>
    </xf>
    <xf numFmtId="185" fontId="32" fillId="0" borderId="80" xfId="0" applyNumberFormat="1" applyFont="1" applyBorder="1" applyAlignment="1">
      <alignment horizontal="center" vertical="center" shrinkToFit="1"/>
    </xf>
    <xf numFmtId="0" fontId="68" fillId="0" borderId="55" xfId="0" applyFont="1" applyBorder="1" applyAlignment="1">
      <alignment horizontal="center" vertical="center"/>
    </xf>
    <xf numFmtId="0" fontId="68" fillId="0" borderId="56" xfId="0" applyFont="1" applyBorder="1" applyAlignment="1">
      <alignment horizontal="center" vertical="center"/>
    </xf>
    <xf numFmtId="0" fontId="31" fillId="0" borderId="206" xfId="3" applyFont="1" applyBorder="1" applyAlignment="1">
      <alignment horizontal="center" vertical="center"/>
    </xf>
    <xf numFmtId="0" fontId="25" fillId="0" borderId="70" xfId="0" applyFont="1" applyBorder="1" applyAlignment="1">
      <alignment horizontal="center" vertical="center"/>
    </xf>
    <xf numFmtId="38" fontId="31" fillId="6" borderId="192" xfId="4" applyFont="1" applyFill="1" applyBorder="1" applyAlignment="1" applyProtection="1">
      <alignment horizontal="right" vertical="center"/>
      <protection locked="0"/>
    </xf>
    <xf numFmtId="38" fontId="31" fillId="6" borderId="134" xfId="4" applyFont="1" applyFill="1" applyBorder="1" applyAlignment="1" applyProtection="1">
      <alignment horizontal="right" vertical="center"/>
      <protection locked="0"/>
    </xf>
    <xf numFmtId="38" fontId="11" fillId="6" borderId="137" xfId="4" applyFont="1" applyFill="1" applyBorder="1" applyAlignment="1" applyProtection="1">
      <alignment horizontal="center" vertical="center"/>
      <protection locked="0"/>
    </xf>
    <xf numFmtId="38" fontId="11" fillId="6" borderId="136" xfId="4" applyFont="1" applyFill="1" applyBorder="1" applyAlignment="1" applyProtection="1">
      <alignment horizontal="center" vertical="center"/>
      <protection locked="0"/>
    </xf>
    <xf numFmtId="38" fontId="11" fillId="6" borderId="193" xfId="4" applyFont="1" applyFill="1" applyBorder="1" applyAlignment="1" applyProtection="1">
      <alignment horizontal="center" vertical="center"/>
      <protection locked="0"/>
    </xf>
    <xf numFmtId="38" fontId="31" fillId="0" borderId="185" xfId="4" applyFont="1" applyBorder="1" applyAlignment="1" applyProtection="1">
      <alignment horizontal="right" vertical="center"/>
      <protection locked="0"/>
    </xf>
    <xf numFmtId="38" fontId="31" fillId="0" borderId="36" xfId="4" applyFont="1" applyBorder="1" applyAlignment="1" applyProtection="1">
      <alignment horizontal="right" vertical="center"/>
      <protection locked="0"/>
    </xf>
    <xf numFmtId="38" fontId="31" fillId="0" borderId="58" xfId="4" applyFont="1" applyBorder="1" applyAlignment="1" applyProtection="1">
      <alignment horizontal="left" vertical="center"/>
      <protection locked="0"/>
    </xf>
    <xf numFmtId="38" fontId="31" fillId="0" borderId="80" xfId="4" applyFont="1" applyBorder="1" applyAlignment="1" applyProtection="1">
      <alignment horizontal="left" vertical="center"/>
      <protection locked="0"/>
    </xf>
    <xf numFmtId="38" fontId="31" fillId="0" borderId="81" xfId="4" applyFont="1" applyBorder="1" applyAlignment="1" applyProtection="1">
      <alignment horizontal="left" vertical="center"/>
      <protection locked="0"/>
    </xf>
    <xf numFmtId="185" fontId="31" fillId="0" borderId="126" xfId="3" applyNumberFormat="1" applyFont="1" applyBorder="1" applyAlignment="1">
      <alignment horizontal="center" vertical="center"/>
    </xf>
    <xf numFmtId="185" fontId="31" fillId="0" borderId="16" xfId="3" applyNumberFormat="1" applyFont="1" applyBorder="1" applyAlignment="1">
      <alignment horizontal="center" vertical="center"/>
    </xf>
    <xf numFmtId="185" fontId="31" fillId="0" borderId="17" xfId="3" applyNumberFormat="1" applyFont="1" applyBorder="1" applyAlignment="1">
      <alignment horizontal="center" vertical="center"/>
    </xf>
    <xf numFmtId="185" fontId="31" fillId="0" borderId="66" xfId="3" applyNumberFormat="1" applyFont="1" applyBorder="1" applyAlignment="1">
      <alignment horizontal="center" vertical="center"/>
    </xf>
    <xf numFmtId="185" fontId="31" fillId="0" borderId="0" xfId="3" applyNumberFormat="1" applyFont="1" applyAlignment="1">
      <alignment horizontal="center" vertical="center"/>
    </xf>
    <xf numFmtId="185" fontId="31" fillId="0" borderId="2" xfId="3" applyNumberFormat="1" applyFont="1" applyBorder="1" applyAlignment="1">
      <alignment horizontal="center" vertical="center"/>
    </xf>
    <xf numFmtId="185" fontId="31" fillId="0" borderId="147" xfId="3" applyNumberFormat="1" applyFont="1" applyBorder="1" applyAlignment="1">
      <alignment horizontal="center" vertical="center"/>
    </xf>
    <xf numFmtId="185" fontId="31" fillId="0" borderId="19" xfId="3" applyNumberFormat="1" applyFont="1" applyBorder="1" applyAlignment="1">
      <alignment horizontal="center" vertical="center"/>
    </xf>
    <xf numFmtId="185" fontId="31" fillId="0" borderId="1" xfId="3" applyNumberFormat="1" applyFont="1" applyBorder="1" applyAlignment="1">
      <alignment horizontal="center" vertical="center"/>
    </xf>
    <xf numFmtId="38" fontId="31" fillId="0" borderId="188" xfId="4" applyFont="1" applyBorder="1" applyAlignment="1" applyProtection="1">
      <alignment horizontal="right" vertical="center"/>
      <protection locked="0"/>
    </xf>
    <xf numFmtId="38" fontId="72" fillId="0" borderId="176" xfId="4" applyFont="1" applyBorder="1" applyAlignment="1">
      <alignment horizontal="right" vertical="center"/>
    </xf>
    <xf numFmtId="38" fontId="31" fillId="0" borderId="189" xfId="4" applyFont="1" applyBorder="1" applyAlignment="1">
      <alignment horizontal="left" vertical="center"/>
    </xf>
    <xf numFmtId="0" fontId="72" fillId="0" borderId="174" xfId="3" applyFont="1" applyBorder="1" applyAlignment="1">
      <alignment horizontal="left" vertical="center"/>
    </xf>
    <xf numFmtId="0" fontId="72" fillId="0" borderId="190" xfId="3" applyFont="1" applyBorder="1" applyAlignment="1">
      <alignment horizontal="left" vertical="center"/>
    </xf>
    <xf numFmtId="38" fontId="31" fillId="0" borderId="196" xfId="4" applyFont="1" applyBorder="1" applyAlignment="1" applyProtection="1">
      <alignment horizontal="right" vertical="center"/>
      <protection locked="0"/>
    </xf>
    <xf numFmtId="38" fontId="31" fillId="0" borderId="35" xfId="4" applyFont="1" applyBorder="1" applyAlignment="1" applyProtection="1">
      <alignment horizontal="right" vertical="center"/>
      <protection locked="0"/>
    </xf>
    <xf numFmtId="38" fontId="31" fillId="0" borderId="12" xfId="4" applyFont="1" applyBorder="1" applyAlignment="1" applyProtection="1">
      <alignment horizontal="left" vertical="center"/>
      <protection locked="0"/>
    </xf>
    <xf numFmtId="38" fontId="31" fillId="0" borderId="43" xfId="4" applyFont="1" applyBorder="1" applyAlignment="1" applyProtection="1">
      <alignment horizontal="left" vertical="center"/>
      <protection locked="0"/>
    </xf>
    <xf numFmtId="38" fontId="31" fillId="0" borderId="65" xfId="4" applyFont="1" applyBorder="1" applyAlignment="1" applyProtection="1">
      <alignment horizontal="left" vertical="center"/>
      <protection locked="0"/>
    </xf>
    <xf numFmtId="38" fontId="31" fillId="0" borderId="195" xfId="4" applyFont="1" applyBorder="1" applyAlignment="1" applyProtection="1">
      <alignment horizontal="right" vertical="center"/>
      <protection locked="0"/>
    </xf>
    <xf numFmtId="38" fontId="31" fillId="0" borderId="34" xfId="4" applyFont="1" applyBorder="1" applyAlignment="1" applyProtection="1">
      <alignment horizontal="right" vertical="center"/>
      <protection locked="0"/>
    </xf>
    <xf numFmtId="38" fontId="31" fillId="0" borderId="41" xfId="4" applyFont="1" applyBorder="1" applyAlignment="1" applyProtection="1">
      <alignment horizontal="left" vertical="center"/>
      <protection locked="0"/>
    </xf>
    <xf numFmtId="38" fontId="31" fillId="0" borderId="42" xfId="4" applyFont="1" applyBorder="1" applyAlignment="1" applyProtection="1">
      <alignment horizontal="left" vertical="center"/>
      <protection locked="0"/>
    </xf>
    <xf numFmtId="38" fontId="31" fillId="0" borderId="79" xfId="4" applyFont="1" applyBorder="1" applyAlignment="1" applyProtection="1">
      <alignment horizontal="left" vertical="center"/>
      <protection locked="0"/>
    </xf>
    <xf numFmtId="38" fontId="31" fillId="0" borderId="197" xfId="4" applyFont="1" applyBorder="1" applyAlignment="1" applyProtection="1">
      <alignment horizontal="right" vertical="center"/>
      <protection locked="0"/>
    </xf>
    <xf numFmtId="38" fontId="31" fillId="0" borderId="162" xfId="4" applyFont="1" applyBorder="1" applyAlignment="1" applyProtection="1">
      <alignment horizontal="right" vertical="center"/>
      <protection locked="0"/>
    </xf>
    <xf numFmtId="38" fontId="31" fillId="0" borderId="198" xfId="4" applyFont="1" applyBorder="1" applyAlignment="1" applyProtection="1">
      <alignment horizontal="left" vertical="center"/>
      <protection locked="0"/>
    </xf>
    <xf numFmtId="38" fontId="31" fillId="0" borderId="160" xfId="4" applyFont="1" applyBorder="1" applyAlignment="1" applyProtection="1">
      <alignment horizontal="left" vertical="center"/>
      <protection locked="0"/>
    </xf>
    <xf numFmtId="38" fontId="31" fillId="0" borderId="199" xfId="4" applyFont="1" applyBorder="1" applyAlignment="1" applyProtection="1">
      <alignment horizontal="left" vertical="center"/>
      <protection locked="0"/>
    </xf>
    <xf numFmtId="38" fontId="31" fillId="6" borderId="154" xfId="4" applyFont="1" applyFill="1" applyBorder="1" applyAlignment="1" applyProtection="1">
      <alignment horizontal="right" vertical="center"/>
      <protection locked="0"/>
    </xf>
    <xf numFmtId="38" fontId="31" fillId="6" borderId="151" xfId="4" applyFont="1" applyFill="1" applyBorder="1" applyAlignment="1" applyProtection="1">
      <alignment horizontal="right" vertical="center"/>
      <protection locked="0"/>
    </xf>
    <xf numFmtId="38" fontId="11" fillId="6" borderId="157" xfId="4" applyFont="1" applyFill="1" applyBorder="1" applyAlignment="1" applyProtection="1">
      <alignment horizontal="left" vertical="center"/>
      <protection locked="0"/>
    </xf>
    <xf numFmtId="38" fontId="11" fillId="6" borderId="156" xfId="4" applyFont="1" applyFill="1" applyBorder="1" applyAlignment="1" applyProtection="1">
      <alignment horizontal="left" vertical="center"/>
      <protection locked="0"/>
    </xf>
    <xf numFmtId="38" fontId="11" fillId="6" borderId="201" xfId="4" applyFont="1" applyFill="1" applyBorder="1" applyAlignment="1" applyProtection="1">
      <alignment horizontal="left" vertical="center"/>
      <protection locked="0"/>
    </xf>
    <xf numFmtId="38" fontId="31" fillId="3" borderId="154" xfId="4" applyFont="1" applyFill="1" applyBorder="1" applyAlignment="1" applyProtection="1">
      <alignment horizontal="right" vertical="center"/>
      <protection locked="0"/>
    </xf>
    <xf numFmtId="38" fontId="31" fillId="3" borderId="151" xfId="4" applyFont="1" applyFill="1" applyBorder="1" applyAlignment="1" applyProtection="1">
      <alignment horizontal="right" vertical="center"/>
      <protection locked="0"/>
    </xf>
    <xf numFmtId="38" fontId="11" fillId="3" borderId="157" xfId="4" applyFont="1" applyFill="1" applyBorder="1" applyAlignment="1" applyProtection="1">
      <alignment horizontal="left" vertical="center"/>
      <protection locked="0"/>
    </xf>
    <xf numFmtId="38" fontId="11" fillId="3" borderId="156" xfId="4" applyFont="1" applyFill="1" applyBorder="1" applyAlignment="1" applyProtection="1">
      <alignment horizontal="left" vertical="center"/>
      <protection locked="0"/>
    </xf>
    <xf numFmtId="38" fontId="11" fillId="3" borderId="201" xfId="4" applyFont="1" applyFill="1" applyBorder="1" applyAlignment="1" applyProtection="1">
      <alignment horizontal="left" vertical="center"/>
      <protection locked="0"/>
    </xf>
    <xf numFmtId="38" fontId="31" fillId="0" borderId="82" xfId="4" applyFont="1" applyBorder="1" applyAlignment="1" applyProtection="1">
      <alignment horizontal="right" vertical="center"/>
      <protection locked="0"/>
    </xf>
    <xf numFmtId="38" fontId="31" fillId="0" borderId="82" xfId="4" applyFont="1" applyBorder="1" applyAlignment="1" applyProtection="1">
      <alignment horizontal="left" vertical="center"/>
      <protection locked="0"/>
    </xf>
    <xf numFmtId="38" fontId="31" fillId="0" borderId="83" xfId="4" applyFont="1" applyBorder="1" applyAlignment="1" applyProtection="1">
      <alignment horizontal="left" vertical="center"/>
      <protection locked="0"/>
    </xf>
    <xf numFmtId="186" fontId="31" fillId="0" borderId="196" xfId="4" applyNumberFormat="1" applyFont="1" applyBorder="1" applyAlignment="1" applyProtection="1">
      <alignment horizontal="right" vertical="center"/>
      <protection locked="0"/>
    </xf>
    <xf numFmtId="186" fontId="31" fillId="0" borderId="35" xfId="4" applyNumberFormat="1" applyFont="1" applyBorder="1" applyAlignment="1" applyProtection="1">
      <alignment horizontal="right" vertical="center"/>
      <protection locked="0"/>
    </xf>
    <xf numFmtId="186" fontId="31" fillId="0" borderId="197" xfId="4" applyNumberFormat="1" applyFont="1" applyBorder="1" applyAlignment="1" applyProtection="1">
      <alignment horizontal="right" vertical="center"/>
      <protection locked="0"/>
    </xf>
    <xf numFmtId="186" fontId="31" fillId="0" borderId="162" xfId="4" applyNumberFormat="1" applyFont="1" applyBorder="1" applyAlignment="1" applyProtection="1">
      <alignment horizontal="right" vertical="center"/>
      <protection locked="0"/>
    </xf>
    <xf numFmtId="38" fontId="0" fillId="0" borderId="151" xfId="4" applyFont="1" applyBorder="1" applyAlignment="1">
      <alignment horizontal="right" vertical="center"/>
    </xf>
    <xf numFmtId="38" fontId="31" fillId="0" borderId="196" xfId="4" applyFont="1" applyBorder="1" applyAlignment="1">
      <alignment horizontal="right" vertical="center"/>
    </xf>
    <xf numFmtId="38" fontId="31" fillId="0" borderId="43" xfId="4" applyFont="1" applyBorder="1" applyAlignment="1">
      <alignment horizontal="right" vertical="center"/>
    </xf>
    <xf numFmtId="185" fontId="31" fillId="0" borderId="34" xfId="3" applyNumberFormat="1" applyFont="1" applyBorder="1" applyAlignment="1">
      <alignment horizontal="center" vertical="center" shrinkToFit="1"/>
    </xf>
    <xf numFmtId="185" fontId="31" fillId="0" borderId="24" xfId="3" applyNumberFormat="1" applyFont="1" applyBorder="1" applyAlignment="1">
      <alignment horizontal="center" vertical="center" shrinkToFit="1"/>
    </xf>
    <xf numFmtId="185" fontId="31" fillId="0" borderId="41" xfId="3" applyNumberFormat="1" applyFont="1" applyBorder="1" applyAlignment="1">
      <alignment horizontal="center" vertical="center" shrinkToFit="1"/>
    </xf>
    <xf numFmtId="0" fontId="31" fillId="0" borderId="54" xfId="3" applyFont="1" applyBorder="1" applyAlignment="1">
      <alignment horizontal="center" vertical="center" wrapText="1"/>
    </xf>
    <xf numFmtId="0" fontId="72" fillId="0" borderId="55" xfId="3" applyFont="1" applyBorder="1" applyAlignment="1">
      <alignment horizontal="center" vertical="center" wrapText="1"/>
    </xf>
    <xf numFmtId="0" fontId="72" fillId="0" borderId="56" xfId="3" applyFont="1" applyBorder="1" applyAlignment="1">
      <alignment horizontal="center" vertical="center" wrapText="1"/>
    </xf>
    <xf numFmtId="5" fontId="31" fillId="0" borderId="67" xfId="3" applyNumberFormat="1" applyFont="1" applyBorder="1" applyAlignment="1">
      <alignment horizontal="center" vertical="center"/>
    </xf>
    <xf numFmtId="5" fontId="31" fillId="0" borderId="73" xfId="3" applyNumberFormat="1" applyFont="1" applyBorder="1" applyAlignment="1">
      <alignment horizontal="center" vertical="center"/>
    </xf>
    <xf numFmtId="5" fontId="31" fillId="0" borderId="3" xfId="3" applyNumberFormat="1" applyFont="1" applyBorder="1" applyAlignment="1">
      <alignment horizontal="center" vertical="center"/>
    </xf>
    <xf numFmtId="5" fontId="31" fillId="0" borderId="77" xfId="3" applyNumberFormat="1" applyFont="1" applyBorder="1" applyAlignment="1">
      <alignment horizontal="center" vertical="center"/>
    </xf>
    <xf numFmtId="38" fontId="31" fillId="0" borderId="35" xfId="4" applyFont="1" applyBorder="1" applyAlignment="1">
      <alignment horizontal="right" vertical="center"/>
    </xf>
  </cellXfs>
  <cellStyles count="6">
    <cellStyle name="パーセント" xfId="1" builtinId="5"/>
    <cellStyle name="桁区切り" xfId="2" builtinId="6"/>
    <cellStyle name="桁区切り 2" xfId="4"/>
    <cellStyle name="標準" xfId="0" builtinId="0"/>
    <cellStyle name="標準 11" xfId="5"/>
    <cellStyle name="標準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9AF2C10-6730-4AA0-B103-60B193F314D8}"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kumimoji="1" lang="ja-JP" altLang="en-US"/>
        </a:p>
      </dgm:t>
    </dgm:pt>
    <dgm:pt modelId="{6A4159F8-8032-480E-BC61-60FFC79E5FC5}">
      <dgm:prSet phldrT="[テキスト]"/>
      <dgm:spPr>
        <a:noFill/>
        <a:ln>
          <a:solidFill>
            <a:schemeClr val="tx1"/>
          </a:solidFill>
        </a:ln>
      </dgm:spPr>
      <dgm:t>
        <a:bodyPr/>
        <a:lstStyle/>
        <a:p>
          <a:r>
            <a:rPr kumimoji="1" lang="ja-JP" altLang="en-US">
              <a:solidFill>
                <a:sysClr val="windowText" lastClr="000000"/>
              </a:solidFill>
            </a:rPr>
            <a:t>○○株式会社</a:t>
          </a:r>
          <a:endParaRPr kumimoji="1" lang="en-US" altLang="ja-JP">
            <a:solidFill>
              <a:sysClr val="windowText" lastClr="000000"/>
            </a:solidFill>
          </a:endParaRPr>
        </a:p>
        <a:p>
          <a:r>
            <a:rPr kumimoji="1" lang="ja-JP" altLang="en-US">
              <a:solidFill>
                <a:sysClr val="windowText" lastClr="000000"/>
              </a:solidFill>
            </a:rPr>
            <a:t>代表取締役</a:t>
          </a:r>
          <a:endParaRPr kumimoji="1" lang="en-US" altLang="ja-JP">
            <a:solidFill>
              <a:sysClr val="windowText" lastClr="000000"/>
            </a:solidFill>
          </a:endParaRPr>
        </a:p>
        <a:p>
          <a:r>
            <a:rPr kumimoji="1" lang="ja-JP" altLang="en-US">
              <a:solidFill>
                <a:sysClr val="windowText" lastClr="000000"/>
              </a:solidFill>
            </a:rPr>
            <a:t>（氏名）○○</a:t>
          </a:r>
        </a:p>
      </dgm:t>
    </dgm:pt>
    <dgm:pt modelId="{99A0D3B6-3083-41CE-98FD-5539195DDB3E}" type="parTrans" cxnId="{CB97A481-1024-4AA1-AEC1-CA200F969467}">
      <dgm:prSet/>
      <dgm:spPr/>
      <dgm:t>
        <a:bodyPr/>
        <a:lstStyle/>
        <a:p>
          <a:endParaRPr kumimoji="1" lang="ja-JP" altLang="en-US"/>
        </a:p>
      </dgm:t>
    </dgm:pt>
    <dgm:pt modelId="{5B5315E1-2D1E-4723-BACF-A1BB1826091D}" type="sibTrans" cxnId="{CB97A481-1024-4AA1-AEC1-CA200F969467}">
      <dgm:prSet/>
      <dgm:spPr/>
      <dgm:t>
        <a:bodyPr/>
        <a:lstStyle/>
        <a:p>
          <a:endParaRPr kumimoji="1" lang="ja-JP" altLang="en-US"/>
        </a:p>
      </dgm:t>
    </dgm:pt>
    <dgm:pt modelId="{C4A43A24-90E5-482A-80B6-D53EB4197817}">
      <dgm:prSet phldrT="[テキスト]"/>
      <dgm:spPr>
        <a:noFill/>
        <a:ln>
          <a:solidFill>
            <a:schemeClr val="tx1"/>
          </a:solidFill>
        </a:ln>
      </dgm:spPr>
      <dgm:t>
        <a:bodyPr/>
        <a:lstStyle/>
        <a:p>
          <a:r>
            <a:rPr kumimoji="1" lang="ja-JP" altLang="en-US">
              <a:solidFill>
                <a:schemeClr val="tx1"/>
              </a:solidFill>
            </a:rPr>
            <a:t>統括責任者</a:t>
          </a:r>
          <a:endParaRPr kumimoji="1" lang="en-US" altLang="ja-JP">
            <a:solidFill>
              <a:schemeClr val="tx1"/>
            </a:solidFill>
          </a:endParaRPr>
        </a:p>
        <a:p>
          <a:r>
            <a:rPr kumimoji="1" lang="ja-JP" altLang="en-US">
              <a:solidFill>
                <a:schemeClr val="tx1"/>
              </a:solidFill>
            </a:rPr>
            <a:t>○○部　（氏名）○○</a:t>
          </a:r>
        </a:p>
      </dgm:t>
    </dgm:pt>
    <dgm:pt modelId="{CED29949-F19B-4D5C-97A6-1B9D4101A406}" type="parTrans" cxnId="{108CA456-358A-47F7-99AD-24C9B458EC25}">
      <dgm:prSet/>
      <dgm:spPr>
        <a:ln>
          <a:solidFill>
            <a:schemeClr val="tx1"/>
          </a:solidFill>
        </a:ln>
      </dgm:spPr>
      <dgm:t>
        <a:bodyPr/>
        <a:lstStyle/>
        <a:p>
          <a:endParaRPr kumimoji="1" lang="ja-JP" altLang="en-US"/>
        </a:p>
      </dgm:t>
    </dgm:pt>
    <dgm:pt modelId="{3E39C23D-B7D1-438C-AD87-F0B36A7C9362}" type="sibTrans" cxnId="{108CA456-358A-47F7-99AD-24C9B458EC25}">
      <dgm:prSet/>
      <dgm:spPr/>
      <dgm:t>
        <a:bodyPr/>
        <a:lstStyle/>
        <a:p>
          <a:endParaRPr kumimoji="1" lang="ja-JP" altLang="en-US"/>
        </a:p>
      </dgm:t>
    </dgm:pt>
    <dgm:pt modelId="{33890DA5-947B-4C54-AE12-3816FEE4708F}">
      <dgm:prSet/>
      <dgm:spPr>
        <a:noFill/>
        <a:ln>
          <a:solidFill>
            <a:schemeClr val="tx1"/>
          </a:solidFill>
        </a:ln>
      </dgm:spPr>
      <dgm:t>
        <a:bodyPr/>
        <a:lstStyle/>
        <a:p>
          <a:r>
            <a:rPr kumimoji="1" lang="ja-JP" altLang="en-US">
              <a:solidFill>
                <a:schemeClr val="tx1"/>
              </a:solidFill>
            </a:rPr>
            <a:t>＜経理担当＞　</a:t>
          </a:r>
          <a:endParaRPr kumimoji="1" lang="en-US" altLang="ja-JP">
            <a:solidFill>
              <a:schemeClr val="tx1"/>
            </a:solidFill>
          </a:endParaRPr>
        </a:p>
        <a:p>
          <a:r>
            <a:rPr kumimoji="1" lang="ja-JP" altLang="en-US">
              <a:solidFill>
                <a:schemeClr val="tx1"/>
              </a:solidFill>
            </a:rPr>
            <a:t>○○部　（氏名）○○</a:t>
          </a:r>
        </a:p>
      </dgm:t>
    </dgm:pt>
    <dgm:pt modelId="{9CFF8635-EF7F-4859-920D-00A232FFE869}" type="parTrans" cxnId="{2E33A37B-FD8D-4EE4-944A-91E4554D215B}">
      <dgm:prSet/>
      <dgm:spPr>
        <a:ln>
          <a:solidFill>
            <a:sysClr val="windowText" lastClr="000000"/>
          </a:solidFill>
        </a:ln>
      </dgm:spPr>
      <dgm:t>
        <a:bodyPr/>
        <a:lstStyle/>
        <a:p>
          <a:endParaRPr kumimoji="1" lang="ja-JP" altLang="en-US"/>
        </a:p>
      </dgm:t>
    </dgm:pt>
    <dgm:pt modelId="{81CEEFCB-C29D-4A8F-BE19-A6112D01BD23}" type="sibTrans" cxnId="{2E33A37B-FD8D-4EE4-944A-91E4554D215B}">
      <dgm:prSet/>
      <dgm:spPr/>
      <dgm:t>
        <a:bodyPr/>
        <a:lstStyle/>
        <a:p>
          <a:endParaRPr kumimoji="1" lang="ja-JP" altLang="en-US"/>
        </a:p>
      </dgm:t>
    </dgm:pt>
    <dgm:pt modelId="{DBC1B4FB-2723-4B07-AA9B-669992A30652}">
      <dgm:prSet/>
      <dgm:spPr>
        <a:noFill/>
        <a:ln>
          <a:solidFill>
            <a:schemeClr val="tx1"/>
          </a:solidFill>
        </a:ln>
      </dgm:spPr>
      <dgm:t>
        <a:bodyPr/>
        <a:lstStyle/>
        <a:p>
          <a:r>
            <a:rPr kumimoji="1" lang="ja-JP" altLang="en-US">
              <a:solidFill>
                <a:schemeClr val="tx1"/>
              </a:solidFill>
            </a:rPr>
            <a:t>＜コンサルタント＞　</a:t>
          </a:r>
          <a:endParaRPr kumimoji="1" lang="en-US" altLang="ja-JP">
            <a:solidFill>
              <a:schemeClr val="tx1"/>
            </a:solidFill>
          </a:endParaRPr>
        </a:p>
        <a:p>
          <a:r>
            <a:rPr kumimoji="1" lang="ja-JP" altLang="en-US">
              <a:solidFill>
                <a:schemeClr val="tx1"/>
              </a:solidFill>
            </a:rPr>
            <a:t>○○コンサルティング</a:t>
          </a:r>
          <a:endParaRPr kumimoji="1" lang="en-US" altLang="ja-JP">
            <a:solidFill>
              <a:schemeClr val="tx1"/>
            </a:solidFill>
          </a:endParaRPr>
        </a:p>
        <a:p>
          <a:r>
            <a:rPr kumimoji="1" lang="ja-JP" altLang="en-US">
              <a:solidFill>
                <a:schemeClr val="tx1"/>
              </a:solidFill>
            </a:rPr>
            <a:t>　（氏名）○○</a:t>
          </a:r>
        </a:p>
      </dgm:t>
    </dgm:pt>
    <dgm:pt modelId="{A3026C62-B1E6-457F-82F2-DACCA3BE7DBA}" type="parTrans" cxnId="{CACF991E-F787-44D2-9BA7-4C6F2A49A7FF}">
      <dgm:prSet/>
      <dgm:spPr>
        <a:noFill/>
        <a:ln w="12700">
          <a:solidFill>
            <a:schemeClr val="tx1"/>
          </a:solidFill>
        </a:ln>
      </dgm:spPr>
      <dgm:t>
        <a:bodyPr/>
        <a:lstStyle/>
        <a:p>
          <a:endParaRPr kumimoji="1" lang="ja-JP" altLang="en-US">
            <a:solidFill>
              <a:schemeClr val="tx1"/>
            </a:solidFill>
          </a:endParaRPr>
        </a:p>
      </dgm:t>
    </dgm:pt>
    <dgm:pt modelId="{27457E38-F8DC-4801-91B8-62BA4DADC064}" type="sibTrans" cxnId="{CACF991E-F787-44D2-9BA7-4C6F2A49A7FF}">
      <dgm:prSet/>
      <dgm:spPr/>
      <dgm:t>
        <a:bodyPr/>
        <a:lstStyle/>
        <a:p>
          <a:endParaRPr kumimoji="1" lang="ja-JP" altLang="en-US"/>
        </a:p>
      </dgm:t>
    </dgm:pt>
    <dgm:pt modelId="{F2802D2C-A934-47AA-984E-7AA12CF67134}">
      <dgm:prSet phldrT="[テキスト]"/>
      <dgm:spPr>
        <a:noFill/>
        <a:ln>
          <a:solidFill>
            <a:schemeClr val="tx1"/>
          </a:solidFill>
        </a:ln>
      </dgm:spPr>
      <dgm:t>
        <a:bodyPr/>
        <a:lstStyle/>
        <a:p>
          <a:r>
            <a:rPr kumimoji="1" lang="ja-JP" altLang="en-US">
              <a:solidFill>
                <a:schemeClr val="tx1"/>
              </a:solidFill>
            </a:rPr>
            <a:t>＜事業担当＞　</a:t>
          </a:r>
          <a:endParaRPr kumimoji="1" lang="en-US" altLang="ja-JP">
            <a:solidFill>
              <a:schemeClr val="tx1"/>
            </a:solidFill>
          </a:endParaRPr>
        </a:p>
        <a:p>
          <a:r>
            <a:rPr kumimoji="1" lang="ja-JP" altLang="en-US">
              <a:solidFill>
                <a:schemeClr val="tx1"/>
              </a:solidFill>
            </a:rPr>
            <a:t>○○部　（氏名）○○　</a:t>
          </a:r>
        </a:p>
      </dgm:t>
    </dgm:pt>
    <dgm:pt modelId="{1707DF4B-27EE-42E7-BBB0-20D2D8463F6D}" type="sibTrans" cxnId="{F54DDA97-B4A4-4BC8-BFB4-5569A39861B5}">
      <dgm:prSet/>
      <dgm:spPr/>
      <dgm:t>
        <a:bodyPr/>
        <a:lstStyle/>
        <a:p>
          <a:endParaRPr kumimoji="1" lang="ja-JP" altLang="en-US"/>
        </a:p>
      </dgm:t>
    </dgm:pt>
    <dgm:pt modelId="{6A6B5B3D-ADEC-44E5-AB9F-09FCD948F0B6}" type="parTrans" cxnId="{F54DDA97-B4A4-4BC8-BFB4-5569A39861B5}">
      <dgm:prSet/>
      <dgm:spPr>
        <a:noFill/>
        <a:ln>
          <a:solidFill>
            <a:schemeClr val="tx1"/>
          </a:solidFill>
        </a:ln>
      </dgm:spPr>
      <dgm:t>
        <a:bodyPr/>
        <a:lstStyle/>
        <a:p>
          <a:endParaRPr kumimoji="1" lang="ja-JP" altLang="en-US">
            <a:solidFill>
              <a:schemeClr val="tx1"/>
            </a:solidFill>
          </a:endParaRPr>
        </a:p>
      </dgm:t>
    </dgm:pt>
    <dgm:pt modelId="{7E3A9B27-51DB-491F-BD55-F8367BA13C24}">
      <dgm:prSet>
        <dgm:style>
          <a:lnRef idx="2">
            <a:schemeClr val="dk1"/>
          </a:lnRef>
          <a:fillRef idx="1">
            <a:schemeClr val="lt1"/>
          </a:fillRef>
          <a:effectRef idx="0">
            <a:schemeClr val="dk1"/>
          </a:effectRef>
          <a:fontRef idx="minor">
            <a:schemeClr val="dk1"/>
          </a:fontRef>
        </dgm:style>
      </dgm:prSet>
      <dgm:spPr>
        <a:noFill/>
        <a:ln/>
      </dgm:spPr>
      <dgm:t>
        <a:bodyPr/>
        <a:lstStyle/>
        <a:p>
          <a:r>
            <a:rPr kumimoji="1" lang="ja-JP" altLang="en-US">
              <a:solidFill>
                <a:schemeClr val="tx1"/>
              </a:solidFill>
            </a:rPr>
            <a:t>＜</a:t>
          </a:r>
          <a:r>
            <a:rPr kumimoji="1" lang="en-US" altLang="ja-JP">
              <a:solidFill>
                <a:schemeClr val="tx1"/>
              </a:solidFill>
            </a:rPr>
            <a:t>ZEB</a:t>
          </a:r>
          <a:r>
            <a:rPr kumimoji="1" lang="ja-JP" altLang="en-US">
              <a:solidFill>
                <a:schemeClr val="tx1"/>
              </a:solidFill>
            </a:rPr>
            <a:t>プランナー＞　</a:t>
          </a:r>
          <a:endParaRPr kumimoji="1" lang="en-US" altLang="ja-JP">
            <a:solidFill>
              <a:schemeClr val="tx1"/>
            </a:solidFill>
          </a:endParaRPr>
        </a:p>
        <a:p>
          <a:r>
            <a:rPr kumimoji="1" lang="ja-JP" altLang="en-US">
              <a:solidFill>
                <a:schemeClr val="tx1"/>
              </a:solidFill>
            </a:rPr>
            <a:t>登録番号：</a:t>
          </a:r>
          <a:r>
            <a:rPr kumimoji="1" lang="en-US" altLang="ja-JP">
              <a:solidFill>
                <a:schemeClr val="tx1"/>
              </a:solidFill>
            </a:rPr>
            <a:t>ZEB29P-*****-*</a:t>
          </a:r>
        </a:p>
        <a:p>
          <a:r>
            <a:rPr kumimoji="1" lang="ja-JP" altLang="en-US">
              <a:solidFill>
                <a:schemeClr val="tx1"/>
              </a:solidFill>
            </a:rPr>
            <a:t>　株式会社○○〇〇　</a:t>
          </a:r>
          <a:endParaRPr kumimoji="1" lang="en-US" altLang="ja-JP">
            <a:solidFill>
              <a:schemeClr val="tx1"/>
            </a:solidFill>
          </a:endParaRPr>
        </a:p>
        <a:p>
          <a:r>
            <a:rPr kumimoji="1" lang="ja-JP" altLang="en-US">
              <a:solidFill>
                <a:schemeClr val="tx1"/>
              </a:solidFill>
            </a:rPr>
            <a:t>（氏名）○○</a:t>
          </a:r>
        </a:p>
      </dgm:t>
    </dgm:pt>
    <dgm:pt modelId="{53E8DD0A-2411-4EBF-92AC-B8E664424148}" type="parTrans" cxnId="{FD63818E-BB30-4D8C-A0AD-1D84351457D2}">
      <dgm:prSet/>
      <dgm:spPr>
        <a:ln w="12700">
          <a:solidFill>
            <a:schemeClr val="tx1"/>
          </a:solidFill>
        </a:ln>
      </dgm:spPr>
      <dgm:t>
        <a:bodyPr/>
        <a:lstStyle/>
        <a:p>
          <a:endParaRPr kumimoji="1" lang="ja-JP" altLang="en-US">
            <a:solidFill>
              <a:schemeClr val="tx1"/>
            </a:solidFill>
          </a:endParaRPr>
        </a:p>
      </dgm:t>
    </dgm:pt>
    <dgm:pt modelId="{43614EA2-964D-4FEB-9902-90DE1C6DC277}" type="sibTrans" cxnId="{FD63818E-BB30-4D8C-A0AD-1D84351457D2}">
      <dgm:prSet/>
      <dgm:spPr/>
      <dgm:t>
        <a:bodyPr/>
        <a:lstStyle/>
        <a:p>
          <a:endParaRPr kumimoji="1" lang="ja-JP" altLang="en-US"/>
        </a:p>
      </dgm:t>
    </dgm:pt>
    <dgm:pt modelId="{D2ED50C1-347B-4454-8F06-5C63BD409DE3}" type="pres">
      <dgm:prSet presAssocID="{D9AF2C10-6730-4AA0-B103-60B193F314D8}" presName="hierChild1" presStyleCnt="0">
        <dgm:presLayoutVars>
          <dgm:orgChart val="1"/>
          <dgm:chPref val="1"/>
          <dgm:dir val="rev"/>
          <dgm:animOne val="branch"/>
          <dgm:animLvl val="lvl"/>
          <dgm:resizeHandles/>
        </dgm:presLayoutVars>
      </dgm:prSet>
      <dgm:spPr/>
      <dgm:t>
        <a:bodyPr/>
        <a:lstStyle/>
        <a:p>
          <a:endParaRPr kumimoji="1" lang="ja-JP" altLang="en-US"/>
        </a:p>
      </dgm:t>
    </dgm:pt>
    <dgm:pt modelId="{87E54B08-04E6-4844-BD18-B0FF790EDB10}" type="pres">
      <dgm:prSet presAssocID="{6A4159F8-8032-480E-BC61-60FFC79E5FC5}" presName="hierRoot1" presStyleCnt="0">
        <dgm:presLayoutVars>
          <dgm:hierBranch val="init"/>
        </dgm:presLayoutVars>
      </dgm:prSet>
      <dgm:spPr/>
    </dgm:pt>
    <dgm:pt modelId="{B9339110-7016-4C05-A7BB-BD3D140F182D}" type="pres">
      <dgm:prSet presAssocID="{6A4159F8-8032-480E-BC61-60FFC79E5FC5}" presName="rootComposite1" presStyleCnt="0"/>
      <dgm:spPr/>
    </dgm:pt>
    <dgm:pt modelId="{3A7C51C7-346D-4FA8-A55E-FBC24C50F5BF}" type="pres">
      <dgm:prSet presAssocID="{6A4159F8-8032-480E-BC61-60FFC79E5FC5}" presName="rootText1" presStyleLbl="node0" presStyleIdx="0" presStyleCnt="1">
        <dgm:presLayoutVars>
          <dgm:chPref val="3"/>
        </dgm:presLayoutVars>
      </dgm:prSet>
      <dgm:spPr>
        <a:prstGeom prst="roundRect">
          <a:avLst/>
        </a:prstGeom>
      </dgm:spPr>
      <dgm:t>
        <a:bodyPr/>
        <a:lstStyle/>
        <a:p>
          <a:endParaRPr kumimoji="1" lang="ja-JP" altLang="en-US"/>
        </a:p>
      </dgm:t>
    </dgm:pt>
    <dgm:pt modelId="{9679D912-06CF-4E0A-8768-F15A5577FA83}" type="pres">
      <dgm:prSet presAssocID="{6A4159F8-8032-480E-BC61-60FFC79E5FC5}" presName="rootConnector1" presStyleLbl="node1" presStyleIdx="0" presStyleCnt="0"/>
      <dgm:spPr/>
      <dgm:t>
        <a:bodyPr/>
        <a:lstStyle/>
        <a:p>
          <a:endParaRPr kumimoji="1" lang="ja-JP" altLang="en-US"/>
        </a:p>
      </dgm:t>
    </dgm:pt>
    <dgm:pt modelId="{BBEBF61C-B1E4-4ECE-AB42-920F11F33577}" type="pres">
      <dgm:prSet presAssocID="{6A4159F8-8032-480E-BC61-60FFC79E5FC5}" presName="hierChild2" presStyleCnt="0"/>
      <dgm:spPr/>
    </dgm:pt>
    <dgm:pt modelId="{675BC2BD-BC44-432E-A976-AC9B3F972A0D}" type="pres">
      <dgm:prSet presAssocID="{CED29949-F19B-4D5C-97A6-1B9D4101A406}" presName="Name37" presStyleLbl="parChTrans1D2" presStyleIdx="0" presStyleCnt="1"/>
      <dgm:spPr/>
      <dgm:t>
        <a:bodyPr/>
        <a:lstStyle/>
        <a:p>
          <a:endParaRPr kumimoji="1" lang="ja-JP" altLang="en-US"/>
        </a:p>
      </dgm:t>
    </dgm:pt>
    <dgm:pt modelId="{D3AB1547-5FC2-4BE1-B64A-C3193B1DE877}" type="pres">
      <dgm:prSet presAssocID="{C4A43A24-90E5-482A-80B6-D53EB4197817}" presName="hierRoot2" presStyleCnt="0">
        <dgm:presLayoutVars>
          <dgm:hierBranch/>
        </dgm:presLayoutVars>
      </dgm:prSet>
      <dgm:spPr/>
    </dgm:pt>
    <dgm:pt modelId="{E1A90CC6-C56E-49FC-881D-B863C3B0B697}" type="pres">
      <dgm:prSet presAssocID="{C4A43A24-90E5-482A-80B6-D53EB4197817}" presName="rootComposite" presStyleCnt="0"/>
      <dgm:spPr/>
    </dgm:pt>
    <dgm:pt modelId="{C3692AF8-67D8-4F87-A397-23F2DBC8FAA8}" type="pres">
      <dgm:prSet presAssocID="{C4A43A24-90E5-482A-80B6-D53EB4197817}" presName="rootText" presStyleLbl="node2" presStyleIdx="0" presStyleCnt="1">
        <dgm:presLayoutVars>
          <dgm:chPref val="3"/>
        </dgm:presLayoutVars>
      </dgm:prSet>
      <dgm:spPr>
        <a:prstGeom prst="roundRect">
          <a:avLst/>
        </a:prstGeom>
      </dgm:spPr>
      <dgm:t>
        <a:bodyPr/>
        <a:lstStyle/>
        <a:p>
          <a:endParaRPr kumimoji="1" lang="ja-JP" altLang="en-US"/>
        </a:p>
      </dgm:t>
    </dgm:pt>
    <dgm:pt modelId="{AAED7A16-D62F-40AD-8484-0870BAEF0C2A}" type="pres">
      <dgm:prSet presAssocID="{C4A43A24-90E5-482A-80B6-D53EB4197817}" presName="rootConnector" presStyleLbl="node2" presStyleIdx="0" presStyleCnt="1"/>
      <dgm:spPr/>
      <dgm:t>
        <a:bodyPr/>
        <a:lstStyle/>
        <a:p>
          <a:endParaRPr kumimoji="1" lang="ja-JP" altLang="en-US"/>
        </a:p>
      </dgm:t>
    </dgm:pt>
    <dgm:pt modelId="{05D3D6CE-FC21-497F-9B43-3A99FAD38F23}" type="pres">
      <dgm:prSet presAssocID="{C4A43A24-90E5-482A-80B6-D53EB4197817}" presName="hierChild4" presStyleCnt="0"/>
      <dgm:spPr/>
    </dgm:pt>
    <dgm:pt modelId="{794CD83F-101B-41C7-91BE-BCD3BF554E59}" type="pres">
      <dgm:prSet presAssocID="{6A6B5B3D-ADEC-44E5-AB9F-09FCD948F0B6}" presName="Name35" presStyleLbl="parChTrans1D3" presStyleIdx="0" presStyleCnt="4"/>
      <dgm:spPr/>
      <dgm:t>
        <a:bodyPr/>
        <a:lstStyle/>
        <a:p>
          <a:endParaRPr kumimoji="1" lang="ja-JP" altLang="en-US"/>
        </a:p>
      </dgm:t>
    </dgm:pt>
    <dgm:pt modelId="{958F5B31-95D1-4167-AACD-42A6C3422C8C}" type="pres">
      <dgm:prSet presAssocID="{F2802D2C-A934-47AA-984E-7AA12CF67134}" presName="hierRoot2" presStyleCnt="0">
        <dgm:presLayoutVars>
          <dgm:hierBranch val="init"/>
        </dgm:presLayoutVars>
      </dgm:prSet>
      <dgm:spPr/>
    </dgm:pt>
    <dgm:pt modelId="{0D6181F6-6AFB-4B26-9DC6-88B7AF5D313F}" type="pres">
      <dgm:prSet presAssocID="{F2802D2C-A934-47AA-984E-7AA12CF67134}" presName="rootComposite" presStyleCnt="0"/>
      <dgm:spPr/>
    </dgm:pt>
    <dgm:pt modelId="{FCF9231C-C085-4ADB-877F-70866ED2B32D}" type="pres">
      <dgm:prSet presAssocID="{F2802D2C-A934-47AA-984E-7AA12CF67134}" presName="rootText" presStyleLbl="node3" presStyleIdx="0" presStyleCnt="4">
        <dgm:presLayoutVars>
          <dgm:chPref val="3"/>
        </dgm:presLayoutVars>
      </dgm:prSet>
      <dgm:spPr>
        <a:prstGeom prst="roundRect">
          <a:avLst/>
        </a:prstGeom>
      </dgm:spPr>
      <dgm:t>
        <a:bodyPr/>
        <a:lstStyle/>
        <a:p>
          <a:endParaRPr kumimoji="1" lang="ja-JP" altLang="en-US"/>
        </a:p>
      </dgm:t>
    </dgm:pt>
    <dgm:pt modelId="{25F472EA-81F0-4101-8DFC-9C20BAE3B3AE}" type="pres">
      <dgm:prSet presAssocID="{F2802D2C-A934-47AA-984E-7AA12CF67134}" presName="rootConnector" presStyleLbl="node3" presStyleIdx="0" presStyleCnt="4"/>
      <dgm:spPr/>
      <dgm:t>
        <a:bodyPr/>
        <a:lstStyle/>
        <a:p>
          <a:endParaRPr kumimoji="1" lang="ja-JP" altLang="en-US"/>
        </a:p>
      </dgm:t>
    </dgm:pt>
    <dgm:pt modelId="{0E8245C0-E4CC-4262-9F44-DA819698D8C9}" type="pres">
      <dgm:prSet presAssocID="{F2802D2C-A934-47AA-984E-7AA12CF67134}" presName="hierChild4" presStyleCnt="0"/>
      <dgm:spPr/>
    </dgm:pt>
    <dgm:pt modelId="{D55AB9D8-93F1-4A57-9C35-9830BCA32840}" type="pres">
      <dgm:prSet presAssocID="{F2802D2C-A934-47AA-984E-7AA12CF67134}" presName="hierChild5" presStyleCnt="0"/>
      <dgm:spPr/>
    </dgm:pt>
    <dgm:pt modelId="{41DB8B98-93FF-4671-8847-6DAE93990C3F}" type="pres">
      <dgm:prSet presAssocID="{9CFF8635-EF7F-4859-920D-00A232FFE869}" presName="Name35" presStyleLbl="parChTrans1D3" presStyleIdx="1" presStyleCnt="4"/>
      <dgm:spPr/>
      <dgm:t>
        <a:bodyPr/>
        <a:lstStyle/>
        <a:p>
          <a:endParaRPr kumimoji="1" lang="ja-JP" altLang="en-US"/>
        </a:p>
      </dgm:t>
    </dgm:pt>
    <dgm:pt modelId="{DD000A42-9B9C-4BD9-B9A4-51363E02EE6B}" type="pres">
      <dgm:prSet presAssocID="{33890DA5-947B-4C54-AE12-3816FEE4708F}" presName="hierRoot2" presStyleCnt="0">
        <dgm:presLayoutVars>
          <dgm:hierBranch val="init"/>
        </dgm:presLayoutVars>
      </dgm:prSet>
      <dgm:spPr/>
    </dgm:pt>
    <dgm:pt modelId="{D8B7CA99-E2CC-41DC-90EF-0848E6A6BDBB}" type="pres">
      <dgm:prSet presAssocID="{33890DA5-947B-4C54-AE12-3816FEE4708F}" presName="rootComposite" presStyleCnt="0"/>
      <dgm:spPr/>
    </dgm:pt>
    <dgm:pt modelId="{FC74E00F-477E-43C3-9D31-F49DB052FAC8}" type="pres">
      <dgm:prSet presAssocID="{33890DA5-947B-4C54-AE12-3816FEE4708F}" presName="rootText" presStyleLbl="node3" presStyleIdx="1" presStyleCnt="4">
        <dgm:presLayoutVars>
          <dgm:chPref val="3"/>
        </dgm:presLayoutVars>
      </dgm:prSet>
      <dgm:spPr>
        <a:prstGeom prst="roundRect">
          <a:avLst/>
        </a:prstGeom>
      </dgm:spPr>
      <dgm:t>
        <a:bodyPr/>
        <a:lstStyle/>
        <a:p>
          <a:endParaRPr kumimoji="1" lang="ja-JP" altLang="en-US"/>
        </a:p>
      </dgm:t>
    </dgm:pt>
    <dgm:pt modelId="{75C73B42-9995-419D-9009-236395F64007}" type="pres">
      <dgm:prSet presAssocID="{33890DA5-947B-4C54-AE12-3816FEE4708F}" presName="rootConnector" presStyleLbl="node3" presStyleIdx="1" presStyleCnt="4"/>
      <dgm:spPr/>
      <dgm:t>
        <a:bodyPr/>
        <a:lstStyle/>
        <a:p>
          <a:endParaRPr kumimoji="1" lang="ja-JP" altLang="en-US"/>
        </a:p>
      </dgm:t>
    </dgm:pt>
    <dgm:pt modelId="{CB4D6601-F6E3-4E2B-9A27-CF2A54A7216D}" type="pres">
      <dgm:prSet presAssocID="{33890DA5-947B-4C54-AE12-3816FEE4708F}" presName="hierChild4" presStyleCnt="0"/>
      <dgm:spPr/>
    </dgm:pt>
    <dgm:pt modelId="{09470DCA-5618-48A0-A4DA-844153C445C1}" type="pres">
      <dgm:prSet presAssocID="{33890DA5-947B-4C54-AE12-3816FEE4708F}" presName="hierChild5" presStyleCnt="0"/>
      <dgm:spPr/>
    </dgm:pt>
    <dgm:pt modelId="{DFDB4F35-4DF3-44B1-8F00-E47CAD2A0E45}" type="pres">
      <dgm:prSet presAssocID="{A3026C62-B1E6-457F-82F2-DACCA3BE7DBA}" presName="Name35" presStyleLbl="parChTrans1D3" presStyleIdx="2" presStyleCnt="4"/>
      <dgm:spPr/>
      <dgm:t>
        <a:bodyPr/>
        <a:lstStyle/>
        <a:p>
          <a:endParaRPr kumimoji="1" lang="ja-JP" altLang="en-US"/>
        </a:p>
      </dgm:t>
    </dgm:pt>
    <dgm:pt modelId="{2D56529E-CAD0-479C-B32B-6FC301739268}" type="pres">
      <dgm:prSet presAssocID="{DBC1B4FB-2723-4B07-AA9B-669992A30652}" presName="hierRoot2" presStyleCnt="0">
        <dgm:presLayoutVars>
          <dgm:hierBranch val="init"/>
        </dgm:presLayoutVars>
      </dgm:prSet>
      <dgm:spPr/>
    </dgm:pt>
    <dgm:pt modelId="{DEC2DA25-50A3-4FFA-B389-04880D89B0FD}" type="pres">
      <dgm:prSet presAssocID="{DBC1B4FB-2723-4B07-AA9B-669992A30652}" presName="rootComposite" presStyleCnt="0"/>
      <dgm:spPr/>
    </dgm:pt>
    <dgm:pt modelId="{8302EDE1-E0B9-4756-86AE-C5BB0E3DD911}" type="pres">
      <dgm:prSet presAssocID="{DBC1B4FB-2723-4B07-AA9B-669992A30652}" presName="rootText" presStyleLbl="node3" presStyleIdx="2" presStyleCnt="4" custLinFactNeighborX="-2232" custLinFactNeighborY="-956">
        <dgm:presLayoutVars>
          <dgm:chPref val="3"/>
        </dgm:presLayoutVars>
      </dgm:prSet>
      <dgm:spPr>
        <a:prstGeom prst="roundRect">
          <a:avLst/>
        </a:prstGeom>
      </dgm:spPr>
      <dgm:t>
        <a:bodyPr/>
        <a:lstStyle/>
        <a:p>
          <a:endParaRPr kumimoji="1" lang="ja-JP" altLang="en-US"/>
        </a:p>
      </dgm:t>
    </dgm:pt>
    <dgm:pt modelId="{87060AED-CCD9-4368-9809-0F16D4216410}" type="pres">
      <dgm:prSet presAssocID="{DBC1B4FB-2723-4B07-AA9B-669992A30652}" presName="rootConnector" presStyleLbl="node3" presStyleIdx="2" presStyleCnt="4"/>
      <dgm:spPr/>
      <dgm:t>
        <a:bodyPr/>
        <a:lstStyle/>
        <a:p>
          <a:endParaRPr kumimoji="1" lang="ja-JP" altLang="en-US"/>
        </a:p>
      </dgm:t>
    </dgm:pt>
    <dgm:pt modelId="{D03B121D-5178-4CDF-B506-1107BB92A100}" type="pres">
      <dgm:prSet presAssocID="{DBC1B4FB-2723-4B07-AA9B-669992A30652}" presName="hierChild4" presStyleCnt="0"/>
      <dgm:spPr/>
    </dgm:pt>
    <dgm:pt modelId="{C81F8BDA-B62E-48F0-B340-D5B54F3B79C3}" type="pres">
      <dgm:prSet presAssocID="{DBC1B4FB-2723-4B07-AA9B-669992A30652}" presName="hierChild5" presStyleCnt="0"/>
      <dgm:spPr/>
    </dgm:pt>
    <dgm:pt modelId="{E0AF7FB5-5FA1-4A5A-8B1B-93BBCD18D23F}" type="pres">
      <dgm:prSet presAssocID="{53E8DD0A-2411-4EBF-92AC-B8E664424148}" presName="Name35" presStyleLbl="parChTrans1D3" presStyleIdx="3" presStyleCnt="4"/>
      <dgm:spPr/>
      <dgm:t>
        <a:bodyPr/>
        <a:lstStyle/>
        <a:p>
          <a:endParaRPr kumimoji="1" lang="ja-JP" altLang="en-US"/>
        </a:p>
      </dgm:t>
    </dgm:pt>
    <dgm:pt modelId="{CD7D3F8D-5BBC-4737-8063-E32BB61FC844}" type="pres">
      <dgm:prSet presAssocID="{7E3A9B27-51DB-491F-BD55-F8367BA13C24}" presName="hierRoot2" presStyleCnt="0">
        <dgm:presLayoutVars>
          <dgm:hierBranch val="init"/>
        </dgm:presLayoutVars>
      </dgm:prSet>
      <dgm:spPr/>
    </dgm:pt>
    <dgm:pt modelId="{D159A943-570E-4D43-ABEE-5681F787B564}" type="pres">
      <dgm:prSet presAssocID="{7E3A9B27-51DB-491F-BD55-F8367BA13C24}" presName="rootComposite" presStyleCnt="0"/>
      <dgm:spPr/>
    </dgm:pt>
    <dgm:pt modelId="{CE2F9432-84D1-4753-93F8-9A5E193B6924}" type="pres">
      <dgm:prSet presAssocID="{7E3A9B27-51DB-491F-BD55-F8367BA13C24}" presName="rootText" presStyleLbl="node3" presStyleIdx="3" presStyleCnt="4" custScaleX="102114" custScaleY="100290">
        <dgm:presLayoutVars>
          <dgm:chPref val="3"/>
        </dgm:presLayoutVars>
      </dgm:prSet>
      <dgm:spPr>
        <a:prstGeom prst="roundRect">
          <a:avLst/>
        </a:prstGeom>
      </dgm:spPr>
      <dgm:t>
        <a:bodyPr/>
        <a:lstStyle/>
        <a:p>
          <a:endParaRPr kumimoji="1" lang="ja-JP" altLang="en-US"/>
        </a:p>
      </dgm:t>
    </dgm:pt>
    <dgm:pt modelId="{65BFA1BC-E679-49E3-BAA3-39EDB53E54CB}" type="pres">
      <dgm:prSet presAssocID="{7E3A9B27-51DB-491F-BD55-F8367BA13C24}" presName="rootConnector" presStyleLbl="node3" presStyleIdx="3" presStyleCnt="4"/>
      <dgm:spPr/>
      <dgm:t>
        <a:bodyPr/>
        <a:lstStyle/>
        <a:p>
          <a:endParaRPr kumimoji="1" lang="ja-JP" altLang="en-US"/>
        </a:p>
      </dgm:t>
    </dgm:pt>
    <dgm:pt modelId="{714C3517-34DA-47D2-81E6-64E24185C733}" type="pres">
      <dgm:prSet presAssocID="{7E3A9B27-51DB-491F-BD55-F8367BA13C24}" presName="hierChild4" presStyleCnt="0"/>
      <dgm:spPr/>
    </dgm:pt>
    <dgm:pt modelId="{92569733-6242-4902-9A60-303C02906757}" type="pres">
      <dgm:prSet presAssocID="{7E3A9B27-51DB-491F-BD55-F8367BA13C24}" presName="hierChild5" presStyleCnt="0"/>
      <dgm:spPr/>
    </dgm:pt>
    <dgm:pt modelId="{DC0B0D7E-886E-48CA-B3DA-E32B6C5E074B}" type="pres">
      <dgm:prSet presAssocID="{C4A43A24-90E5-482A-80B6-D53EB4197817}" presName="hierChild5" presStyleCnt="0"/>
      <dgm:spPr/>
    </dgm:pt>
    <dgm:pt modelId="{83414CBF-4185-4A03-8015-92F18BA3ACBD}" type="pres">
      <dgm:prSet presAssocID="{6A4159F8-8032-480E-BC61-60FFC79E5FC5}" presName="hierChild3" presStyleCnt="0"/>
      <dgm:spPr/>
    </dgm:pt>
  </dgm:ptLst>
  <dgm:cxnLst>
    <dgm:cxn modelId="{A57D6FC2-41D2-4C1D-9DC6-69D3928D9815}" type="presOf" srcId="{33890DA5-947B-4C54-AE12-3816FEE4708F}" destId="{FC74E00F-477E-43C3-9D31-F49DB052FAC8}" srcOrd="0" destOrd="0" presId="urn:microsoft.com/office/officeart/2005/8/layout/orgChart1"/>
    <dgm:cxn modelId="{4169974A-0EFE-4937-A2DC-F7906D353FC2}" type="presOf" srcId="{C4A43A24-90E5-482A-80B6-D53EB4197817}" destId="{C3692AF8-67D8-4F87-A397-23F2DBC8FAA8}" srcOrd="0" destOrd="0" presId="urn:microsoft.com/office/officeart/2005/8/layout/orgChart1"/>
    <dgm:cxn modelId="{A1D2C20C-9C23-47B7-A6F8-93582A58060B}" type="presOf" srcId="{DBC1B4FB-2723-4B07-AA9B-669992A30652}" destId="{87060AED-CCD9-4368-9809-0F16D4216410}" srcOrd="1" destOrd="0" presId="urn:microsoft.com/office/officeart/2005/8/layout/orgChart1"/>
    <dgm:cxn modelId="{09E6B70F-6D04-449D-9CB0-4794FE63C636}" type="presOf" srcId="{CED29949-F19B-4D5C-97A6-1B9D4101A406}" destId="{675BC2BD-BC44-432E-A976-AC9B3F972A0D}" srcOrd="0" destOrd="0" presId="urn:microsoft.com/office/officeart/2005/8/layout/orgChart1"/>
    <dgm:cxn modelId="{2E33A37B-FD8D-4EE4-944A-91E4554D215B}" srcId="{C4A43A24-90E5-482A-80B6-D53EB4197817}" destId="{33890DA5-947B-4C54-AE12-3816FEE4708F}" srcOrd="1" destOrd="0" parTransId="{9CFF8635-EF7F-4859-920D-00A232FFE869}" sibTransId="{81CEEFCB-C29D-4A8F-BE19-A6112D01BD23}"/>
    <dgm:cxn modelId="{1F2B5FFF-BB90-4B2D-A7CF-09262B3CB792}" type="presOf" srcId="{53E8DD0A-2411-4EBF-92AC-B8E664424148}" destId="{E0AF7FB5-5FA1-4A5A-8B1B-93BBCD18D23F}" srcOrd="0" destOrd="0" presId="urn:microsoft.com/office/officeart/2005/8/layout/orgChart1"/>
    <dgm:cxn modelId="{CB97A481-1024-4AA1-AEC1-CA200F969467}" srcId="{D9AF2C10-6730-4AA0-B103-60B193F314D8}" destId="{6A4159F8-8032-480E-BC61-60FFC79E5FC5}" srcOrd="0" destOrd="0" parTransId="{99A0D3B6-3083-41CE-98FD-5539195DDB3E}" sibTransId="{5B5315E1-2D1E-4723-BACF-A1BB1826091D}"/>
    <dgm:cxn modelId="{4A3F29AE-259F-499D-8116-663D2D0952D1}" type="presOf" srcId="{C4A43A24-90E5-482A-80B6-D53EB4197817}" destId="{AAED7A16-D62F-40AD-8484-0870BAEF0C2A}" srcOrd="1" destOrd="0" presId="urn:microsoft.com/office/officeart/2005/8/layout/orgChart1"/>
    <dgm:cxn modelId="{841EAFED-40A8-432A-90E3-DF4C6DC4A599}" type="presOf" srcId="{9CFF8635-EF7F-4859-920D-00A232FFE869}" destId="{41DB8B98-93FF-4671-8847-6DAE93990C3F}" srcOrd="0" destOrd="0" presId="urn:microsoft.com/office/officeart/2005/8/layout/orgChart1"/>
    <dgm:cxn modelId="{DF52520C-222C-4377-A9B7-A4C896B4E530}" type="presOf" srcId="{DBC1B4FB-2723-4B07-AA9B-669992A30652}" destId="{8302EDE1-E0B9-4756-86AE-C5BB0E3DD911}" srcOrd="0" destOrd="0" presId="urn:microsoft.com/office/officeart/2005/8/layout/orgChart1"/>
    <dgm:cxn modelId="{7BFC6935-1FF9-4D43-98C2-95F53A89E5C0}" type="presOf" srcId="{6A4159F8-8032-480E-BC61-60FFC79E5FC5}" destId="{3A7C51C7-346D-4FA8-A55E-FBC24C50F5BF}" srcOrd="0" destOrd="0" presId="urn:microsoft.com/office/officeart/2005/8/layout/orgChart1"/>
    <dgm:cxn modelId="{1BDE7175-C529-4159-8724-62CAE1FAEDBE}" type="presOf" srcId="{6A4159F8-8032-480E-BC61-60FFC79E5FC5}" destId="{9679D912-06CF-4E0A-8768-F15A5577FA83}" srcOrd="1" destOrd="0" presId="urn:microsoft.com/office/officeart/2005/8/layout/orgChart1"/>
    <dgm:cxn modelId="{108CA456-358A-47F7-99AD-24C9B458EC25}" srcId="{6A4159F8-8032-480E-BC61-60FFC79E5FC5}" destId="{C4A43A24-90E5-482A-80B6-D53EB4197817}" srcOrd="0" destOrd="0" parTransId="{CED29949-F19B-4D5C-97A6-1B9D4101A406}" sibTransId="{3E39C23D-B7D1-438C-AD87-F0B36A7C9362}"/>
    <dgm:cxn modelId="{83F7170C-EC21-4B89-BBFB-F39A3D57393B}" type="presOf" srcId="{7E3A9B27-51DB-491F-BD55-F8367BA13C24}" destId="{CE2F9432-84D1-4753-93F8-9A5E193B6924}" srcOrd="0" destOrd="0" presId="urn:microsoft.com/office/officeart/2005/8/layout/orgChart1"/>
    <dgm:cxn modelId="{F54DDA97-B4A4-4BC8-BFB4-5569A39861B5}" srcId="{C4A43A24-90E5-482A-80B6-D53EB4197817}" destId="{F2802D2C-A934-47AA-984E-7AA12CF67134}" srcOrd="0" destOrd="0" parTransId="{6A6B5B3D-ADEC-44E5-AB9F-09FCD948F0B6}" sibTransId="{1707DF4B-27EE-42E7-BBB0-20D2D8463F6D}"/>
    <dgm:cxn modelId="{A01F9AED-88E0-4DF7-8250-1F35E80C962C}" type="presOf" srcId="{A3026C62-B1E6-457F-82F2-DACCA3BE7DBA}" destId="{DFDB4F35-4DF3-44B1-8F00-E47CAD2A0E45}" srcOrd="0" destOrd="0" presId="urn:microsoft.com/office/officeart/2005/8/layout/orgChart1"/>
    <dgm:cxn modelId="{02C37DDA-0C86-44B1-9BF5-459E5DB18C4F}" type="presOf" srcId="{6A6B5B3D-ADEC-44E5-AB9F-09FCD948F0B6}" destId="{794CD83F-101B-41C7-91BE-BCD3BF554E59}" srcOrd="0" destOrd="0" presId="urn:microsoft.com/office/officeart/2005/8/layout/orgChart1"/>
    <dgm:cxn modelId="{90663B02-1165-446E-9986-D232E3DB7699}" type="presOf" srcId="{33890DA5-947B-4C54-AE12-3816FEE4708F}" destId="{75C73B42-9995-419D-9009-236395F64007}" srcOrd="1" destOrd="0" presId="urn:microsoft.com/office/officeart/2005/8/layout/orgChart1"/>
    <dgm:cxn modelId="{CACF991E-F787-44D2-9BA7-4C6F2A49A7FF}" srcId="{C4A43A24-90E5-482A-80B6-D53EB4197817}" destId="{DBC1B4FB-2723-4B07-AA9B-669992A30652}" srcOrd="2" destOrd="0" parTransId="{A3026C62-B1E6-457F-82F2-DACCA3BE7DBA}" sibTransId="{27457E38-F8DC-4801-91B8-62BA4DADC064}"/>
    <dgm:cxn modelId="{B4C55310-0BF9-4BA7-9A48-ADA4D97F5E29}" type="presOf" srcId="{F2802D2C-A934-47AA-984E-7AA12CF67134}" destId="{FCF9231C-C085-4ADB-877F-70866ED2B32D}" srcOrd="0" destOrd="0" presId="urn:microsoft.com/office/officeart/2005/8/layout/orgChart1"/>
    <dgm:cxn modelId="{B7528401-3AC3-49B8-97B7-0159CBF0569D}" type="presOf" srcId="{F2802D2C-A934-47AA-984E-7AA12CF67134}" destId="{25F472EA-81F0-4101-8DFC-9C20BAE3B3AE}" srcOrd="1" destOrd="0" presId="urn:microsoft.com/office/officeart/2005/8/layout/orgChart1"/>
    <dgm:cxn modelId="{5B0C762C-C3C7-486E-9C5F-D81ECCEC4D4F}" type="presOf" srcId="{D9AF2C10-6730-4AA0-B103-60B193F314D8}" destId="{D2ED50C1-347B-4454-8F06-5C63BD409DE3}" srcOrd="0" destOrd="0" presId="urn:microsoft.com/office/officeart/2005/8/layout/orgChart1"/>
    <dgm:cxn modelId="{30737094-E846-4799-993D-BC4C21FA4486}" type="presOf" srcId="{7E3A9B27-51DB-491F-BD55-F8367BA13C24}" destId="{65BFA1BC-E679-49E3-BAA3-39EDB53E54CB}" srcOrd="1" destOrd="0" presId="urn:microsoft.com/office/officeart/2005/8/layout/orgChart1"/>
    <dgm:cxn modelId="{FD63818E-BB30-4D8C-A0AD-1D84351457D2}" srcId="{C4A43A24-90E5-482A-80B6-D53EB4197817}" destId="{7E3A9B27-51DB-491F-BD55-F8367BA13C24}" srcOrd="3" destOrd="0" parTransId="{53E8DD0A-2411-4EBF-92AC-B8E664424148}" sibTransId="{43614EA2-964D-4FEB-9902-90DE1C6DC277}"/>
    <dgm:cxn modelId="{A9DA4EE5-14A4-4741-9EF9-A3A623D0398C}" type="presParOf" srcId="{D2ED50C1-347B-4454-8F06-5C63BD409DE3}" destId="{87E54B08-04E6-4844-BD18-B0FF790EDB10}" srcOrd="0" destOrd="0" presId="urn:microsoft.com/office/officeart/2005/8/layout/orgChart1"/>
    <dgm:cxn modelId="{EE2B13AB-A4E2-4BD3-AAB1-57349DF01420}" type="presParOf" srcId="{87E54B08-04E6-4844-BD18-B0FF790EDB10}" destId="{B9339110-7016-4C05-A7BB-BD3D140F182D}" srcOrd="0" destOrd="0" presId="urn:microsoft.com/office/officeart/2005/8/layout/orgChart1"/>
    <dgm:cxn modelId="{120BFB2A-9B9E-4A0F-985F-C112F1A07E1A}" type="presParOf" srcId="{B9339110-7016-4C05-A7BB-BD3D140F182D}" destId="{3A7C51C7-346D-4FA8-A55E-FBC24C50F5BF}" srcOrd="0" destOrd="0" presId="urn:microsoft.com/office/officeart/2005/8/layout/orgChart1"/>
    <dgm:cxn modelId="{27820A99-7636-4177-9698-9DBAED1729D4}" type="presParOf" srcId="{B9339110-7016-4C05-A7BB-BD3D140F182D}" destId="{9679D912-06CF-4E0A-8768-F15A5577FA83}" srcOrd="1" destOrd="0" presId="urn:microsoft.com/office/officeart/2005/8/layout/orgChart1"/>
    <dgm:cxn modelId="{2FEB79FD-E7DA-4512-8842-B52FA58687FE}" type="presParOf" srcId="{87E54B08-04E6-4844-BD18-B0FF790EDB10}" destId="{BBEBF61C-B1E4-4ECE-AB42-920F11F33577}" srcOrd="1" destOrd="0" presId="urn:microsoft.com/office/officeart/2005/8/layout/orgChart1"/>
    <dgm:cxn modelId="{B821AB08-655D-45E8-9177-B0914A035861}" type="presParOf" srcId="{BBEBF61C-B1E4-4ECE-AB42-920F11F33577}" destId="{675BC2BD-BC44-432E-A976-AC9B3F972A0D}" srcOrd="0" destOrd="0" presId="urn:microsoft.com/office/officeart/2005/8/layout/orgChart1"/>
    <dgm:cxn modelId="{0E07D8AC-3716-4BC9-8004-AD768A9E4F20}" type="presParOf" srcId="{BBEBF61C-B1E4-4ECE-AB42-920F11F33577}" destId="{D3AB1547-5FC2-4BE1-B64A-C3193B1DE877}" srcOrd="1" destOrd="0" presId="urn:microsoft.com/office/officeart/2005/8/layout/orgChart1"/>
    <dgm:cxn modelId="{0BDEF7A4-8273-4BD7-9192-A270EBA8ADFF}" type="presParOf" srcId="{D3AB1547-5FC2-4BE1-B64A-C3193B1DE877}" destId="{E1A90CC6-C56E-49FC-881D-B863C3B0B697}" srcOrd="0" destOrd="0" presId="urn:microsoft.com/office/officeart/2005/8/layout/orgChart1"/>
    <dgm:cxn modelId="{DF048BBD-F306-4550-AE09-64183C11F4A6}" type="presParOf" srcId="{E1A90CC6-C56E-49FC-881D-B863C3B0B697}" destId="{C3692AF8-67D8-4F87-A397-23F2DBC8FAA8}" srcOrd="0" destOrd="0" presId="urn:microsoft.com/office/officeart/2005/8/layout/orgChart1"/>
    <dgm:cxn modelId="{6013A350-E8FF-4F21-B535-7B6650314A2F}" type="presParOf" srcId="{E1A90CC6-C56E-49FC-881D-B863C3B0B697}" destId="{AAED7A16-D62F-40AD-8484-0870BAEF0C2A}" srcOrd="1" destOrd="0" presId="urn:microsoft.com/office/officeart/2005/8/layout/orgChart1"/>
    <dgm:cxn modelId="{80A2D01F-2221-4E62-9753-B009EA50DA6C}" type="presParOf" srcId="{D3AB1547-5FC2-4BE1-B64A-C3193B1DE877}" destId="{05D3D6CE-FC21-497F-9B43-3A99FAD38F23}" srcOrd="1" destOrd="0" presId="urn:microsoft.com/office/officeart/2005/8/layout/orgChart1"/>
    <dgm:cxn modelId="{454F792C-39F7-49AF-BD7B-44943F1A3B90}" type="presParOf" srcId="{05D3D6CE-FC21-497F-9B43-3A99FAD38F23}" destId="{794CD83F-101B-41C7-91BE-BCD3BF554E59}" srcOrd="0" destOrd="0" presId="urn:microsoft.com/office/officeart/2005/8/layout/orgChart1"/>
    <dgm:cxn modelId="{A27B1A38-29A1-46F6-B100-3A8915F85D86}" type="presParOf" srcId="{05D3D6CE-FC21-497F-9B43-3A99FAD38F23}" destId="{958F5B31-95D1-4167-AACD-42A6C3422C8C}" srcOrd="1" destOrd="0" presId="urn:microsoft.com/office/officeart/2005/8/layout/orgChart1"/>
    <dgm:cxn modelId="{E0B65D06-E055-4850-B307-A8F26B69E874}" type="presParOf" srcId="{958F5B31-95D1-4167-AACD-42A6C3422C8C}" destId="{0D6181F6-6AFB-4B26-9DC6-88B7AF5D313F}" srcOrd="0" destOrd="0" presId="urn:microsoft.com/office/officeart/2005/8/layout/orgChart1"/>
    <dgm:cxn modelId="{075708FB-7CB5-4D25-BDA8-1A955055B7E3}" type="presParOf" srcId="{0D6181F6-6AFB-4B26-9DC6-88B7AF5D313F}" destId="{FCF9231C-C085-4ADB-877F-70866ED2B32D}" srcOrd="0" destOrd="0" presId="urn:microsoft.com/office/officeart/2005/8/layout/orgChart1"/>
    <dgm:cxn modelId="{0056E402-3F36-4112-9DBE-87819912BADE}" type="presParOf" srcId="{0D6181F6-6AFB-4B26-9DC6-88B7AF5D313F}" destId="{25F472EA-81F0-4101-8DFC-9C20BAE3B3AE}" srcOrd="1" destOrd="0" presId="urn:microsoft.com/office/officeart/2005/8/layout/orgChart1"/>
    <dgm:cxn modelId="{EDCD1B5F-9264-4EC4-AE88-C9E673A62EB7}" type="presParOf" srcId="{958F5B31-95D1-4167-AACD-42A6C3422C8C}" destId="{0E8245C0-E4CC-4262-9F44-DA819698D8C9}" srcOrd="1" destOrd="0" presId="urn:microsoft.com/office/officeart/2005/8/layout/orgChart1"/>
    <dgm:cxn modelId="{C66FCFBC-E97E-4F0F-93B0-C6CFC4DCECE9}" type="presParOf" srcId="{958F5B31-95D1-4167-AACD-42A6C3422C8C}" destId="{D55AB9D8-93F1-4A57-9C35-9830BCA32840}" srcOrd="2" destOrd="0" presId="urn:microsoft.com/office/officeart/2005/8/layout/orgChart1"/>
    <dgm:cxn modelId="{AA41E454-07F5-4117-9F29-DFC44A4FDD29}" type="presParOf" srcId="{05D3D6CE-FC21-497F-9B43-3A99FAD38F23}" destId="{41DB8B98-93FF-4671-8847-6DAE93990C3F}" srcOrd="2" destOrd="0" presId="urn:microsoft.com/office/officeart/2005/8/layout/orgChart1"/>
    <dgm:cxn modelId="{0DB0EBAF-AB2F-42CE-B277-57C327DBBDD7}" type="presParOf" srcId="{05D3D6CE-FC21-497F-9B43-3A99FAD38F23}" destId="{DD000A42-9B9C-4BD9-B9A4-51363E02EE6B}" srcOrd="3" destOrd="0" presId="urn:microsoft.com/office/officeart/2005/8/layout/orgChart1"/>
    <dgm:cxn modelId="{4F0F55AF-642D-49D2-821C-D552E4786437}" type="presParOf" srcId="{DD000A42-9B9C-4BD9-B9A4-51363E02EE6B}" destId="{D8B7CA99-E2CC-41DC-90EF-0848E6A6BDBB}" srcOrd="0" destOrd="0" presId="urn:microsoft.com/office/officeart/2005/8/layout/orgChart1"/>
    <dgm:cxn modelId="{93D213FD-FC81-4479-82CC-25A8E464AD26}" type="presParOf" srcId="{D8B7CA99-E2CC-41DC-90EF-0848E6A6BDBB}" destId="{FC74E00F-477E-43C3-9D31-F49DB052FAC8}" srcOrd="0" destOrd="0" presId="urn:microsoft.com/office/officeart/2005/8/layout/orgChart1"/>
    <dgm:cxn modelId="{E4E2F8D3-85A9-47BC-9AE2-B7F45903ADED}" type="presParOf" srcId="{D8B7CA99-E2CC-41DC-90EF-0848E6A6BDBB}" destId="{75C73B42-9995-419D-9009-236395F64007}" srcOrd="1" destOrd="0" presId="urn:microsoft.com/office/officeart/2005/8/layout/orgChart1"/>
    <dgm:cxn modelId="{19D45D7B-2EFC-486E-AE93-08AF554D918D}" type="presParOf" srcId="{DD000A42-9B9C-4BD9-B9A4-51363E02EE6B}" destId="{CB4D6601-F6E3-4E2B-9A27-CF2A54A7216D}" srcOrd="1" destOrd="0" presId="urn:microsoft.com/office/officeart/2005/8/layout/orgChart1"/>
    <dgm:cxn modelId="{318925E0-1210-4519-B990-2FFCED2AB21C}" type="presParOf" srcId="{DD000A42-9B9C-4BD9-B9A4-51363E02EE6B}" destId="{09470DCA-5618-48A0-A4DA-844153C445C1}" srcOrd="2" destOrd="0" presId="urn:microsoft.com/office/officeart/2005/8/layout/orgChart1"/>
    <dgm:cxn modelId="{973E6A2F-D625-4C75-8EDC-C2822E32BB7F}" type="presParOf" srcId="{05D3D6CE-FC21-497F-9B43-3A99FAD38F23}" destId="{DFDB4F35-4DF3-44B1-8F00-E47CAD2A0E45}" srcOrd="4" destOrd="0" presId="urn:microsoft.com/office/officeart/2005/8/layout/orgChart1"/>
    <dgm:cxn modelId="{6D91B068-131C-42FB-808A-CC6D4BBD4288}" type="presParOf" srcId="{05D3D6CE-FC21-497F-9B43-3A99FAD38F23}" destId="{2D56529E-CAD0-479C-B32B-6FC301739268}" srcOrd="5" destOrd="0" presId="urn:microsoft.com/office/officeart/2005/8/layout/orgChart1"/>
    <dgm:cxn modelId="{95634471-E5CA-4300-8BEB-5B4DB6CB4FF4}" type="presParOf" srcId="{2D56529E-CAD0-479C-B32B-6FC301739268}" destId="{DEC2DA25-50A3-4FFA-B389-04880D89B0FD}" srcOrd="0" destOrd="0" presId="urn:microsoft.com/office/officeart/2005/8/layout/orgChart1"/>
    <dgm:cxn modelId="{368D1071-AEED-4F86-818B-91AE2D7B479F}" type="presParOf" srcId="{DEC2DA25-50A3-4FFA-B389-04880D89B0FD}" destId="{8302EDE1-E0B9-4756-86AE-C5BB0E3DD911}" srcOrd="0" destOrd="0" presId="urn:microsoft.com/office/officeart/2005/8/layout/orgChart1"/>
    <dgm:cxn modelId="{093E5006-5379-4C80-BFFD-5353BE83CB92}" type="presParOf" srcId="{DEC2DA25-50A3-4FFA-B389-04880D89B0FD}" destId="{87060AED-CCD9-4368-9809-0F16D4216410}" srcOrd="1" destOrd="0" presId="urn:microsoft.com/office/officeart/2005/8/layout/orgChart1"/>
    <dgm:cxn modelId="{533B70D3-B1BB-461B-BCB5-8AF32FE7FEBA}" type="presParOf" srcId="{2D56529E-CAD0-479C-B32B-6FC301739268}" destId="{D03B121D-5178-4CDF-B506-1107BB92A100}" srcOrd="1" destOrd="0" presId="urn:microsoft.com/office/officeart/2005/8/layout/orgChart1"/>
    <dgm:cxn modelId="{7199C663-19B3-48E4-A969-2B087B76A5C7}" type="presParOf" srcId="{2D56529E-CAD0-479C-B32B-6FC301739268}" destId="{C81F8BDA-B62E-48F0-B340-D5B54F3B79C3}" srcOrd="2" destOrd="0" presId="urn:microsoft.com/office/officeart/2005/8/layout/orgChart1"/>
    <dgm:cxn modelId="{0E3E2354-FCC5-4E0D-881A-4FE1B532769A}" type="presParOf" srcId="{05D3D6CE-FC21-497F-9B43-3A99FAD38F23}" destId="{E0AF7FB5-5FA1-4A5A-8B1B-93BBCD18D23F}" srcOrd="6" destOrd="0" presId="urn:microsoft.com/office/officeart/2005/8/layout/orgChart1"/>
    <dgm:cxn modelId="{DDED04E1-6A39-4F4D-9716-E4DCD8BFF5E5}" type="presParOf" srcId="{05D3D6CE-FC21-497F-9B43-3A99FAD38F23}" destId="{CD7D3F8D-5BBC-4737-8063-E32BB61FC844}" srcOrd="7" destOrd="0" presId="urn:microsoft.com/office/officeart/2005/8/layout/orgChart1"/>
    <dgm:cxn modelId="{A861DA36-7E88-42AA-B8D2-2940610EA1D1}" type="presParOf" srcId="{CD7D3F8D-5BBC-4737-8063-E32BB61FC844}" destId="{D159A943-570E-4D43-ABEE-5681F787B564}" srcOrd="0" destOrd="0" presId="urn:microsoft.com/office/officeart/2005/8/layout/orgChart1"/>
    <dgm:cxn modelId="{19E543DD-6B1E-489E-9E38-778038CA3242}" type="presParOf" srcId="{D159A943-570E-4D43-ABEE-5681F787B564}" destId="{CE2F9432-84D1-4753-93F8-9A5E193B6924}" srcOrd="0" destOrd="0" presId="urn:microsoft.com/office/officeart/2005/8/layout/orgChart1"/>
    <dgm:cxn modelId="{916693E5-FD5B-4362-9B81-6EBA1F5FFCCD}" type="presParOf" srcId="{D159A943-570E-4D43-ABEE-5681F787B564}" destId="{65BFA1BC-E679-49E3-BAA3-39EDB53E54CB}" srcOrd="1" destOrd="0" presId="urn:microsoft.com/office/officeart/2005/8/layout/orgChart1"/>
    <dgm:cxn modelId="{EB0AB42E-FB77-49E2-891A-6084B3D06D5E}" type="presParOf" srcId="{CD7D3F8D-5BBC-4737-8063-E32BB61FC844}" destId="{714C3517-34DA-47D2-81E6-64E24185C733}" srcOrd="1" destOrd="0" presId="urn:microsoft.com/office/officeart/2005/8/layout/orgChart1"/>
    <dgm:cxn modelId="{655D87DE-7457-4397-B282-3F3A026B6410}" type="presParOf" srcId="{CD7D3F8D-5BBC-4737-8063-E32BB61FC844}" destId="{92569733-6242-4902-9A60-303C02906757}" srcOrd="2" destOrd="0" presId="urn:microsoft.com/office/officeart/2005/8/layout/orgChart1"/>
    <dgm:cxn modelId="{98E200AB-AA22-4883-8A6B-9E96DECF4BC4}" type="presParOf" srcId="{D3AB1547-5FC2-4BE1-B64A-C3193B1DE877}" destId="{DC0B0D7E-886E-48CA-B3DA-E32B6C5E074B}" srcOrd="2" destOrd="0" presId="urn:microsoft.com/office/officeart/2005/8/layout/orgChart1"/>
    <dgm:cxn modelId="{8DE44A85-950D-40A3-8ABD-C14CF3D043D8}" type="presParOf" srcId="{87E54B08-04E6-4844-BD18-B0FF790EDB10}" destId="{83414CBF-4185-4A03-8015-92F18BA3ACBD}"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AF7FB5-5FA1-4A5A-8B1B-93BBCD18D23F}">
      <dsp:nvSpPr>
        <dsp:cNvPr id="0" name=""/>
        <dsp:cNvSpPr/>
      </dsp:nvSpPr>
      <dsp:spPr>
        <a:xfrm>
          <a:off x="512622" y="1586755"/>
          <a:ext cx="1816239" cy="210143"/>
        </a:xfrm>
        <a:custGeom>
          <a:avLst/>
          <a:gdLst/>
          <a:ahLst/>
          <a:cxnLst/>
          <a:rect l="0" t="0" r="0" b="0"/>
          <a:pathLst>
            <a:path>
              <a:moveTo>
                <a:pt x="1816239" y="0"/>
              </a:moveTo>
              <a:lnTo>
                <a:pt x="1816239" y="105071"/>
              </a:lnTo>
              <a:lnTo>
                <a:pt x="0" y="105071"/>
              </a:lnTo>
              <a:lnTo>
                <a:pt x="0" y="210143"/>
              </a:lnTo>
            </a:path>
          </a:pathLst>
        </a:custGeom>
        <a:noFill/>
        <a:ln w="12700" cap="flat" cmpd="sng" algn="ctr">
          <a:solidFill>
            <a:schemeClr val="tx1"/>
          </a:solidFill>
          <a:prstDash val="solid"/>
          <a:miter lim="800000"/>
        </a:ln>
        <a:effectLst/>
      </dsp:spPr>
      <dsp:style>
        <a:lnRef idx="2">
          <a:scrgbClr r="0" g="0" b="0"/>
        </a:lnRef>
        <a:fillRef idx="0">
          <a:scrgbClr r="0" g="0" b="0"/>
        </a:fillRef>
        <a:effectRef idx="0">
          <a:scrgbClr r="0" g="0" b="0"/>
        </a:effectRef>
        <a:fontRef idx="minor"/>
      </dsp:style>
    </dsp:sp>
    <dsp:sp modelId="{DFDB4F35-4DF3-44B1-8F00-E47CAD2A0E45}">
      <dsp:nvSpPr>
        <dsp:cNvPr id="0" name=""/>
        <dsp:cNvSpPr/>
      </dsp:nvSpPr>
      <dsp:spPr>
        <a:xfrm>
          <a:off x="1711691" y="1586755"/>
          <a:ext cx="617171" cy="205360"/>
        </a:xfrm>
        <a:custGeom>
          <a:avLst/>
          <a:gdLst/>
          <a:ahLst/>
          <a:cxnLst/>
          <a:rect l="0" t="0" r="0" b="0"/>
          <a:pathLst>
            <a:path>
              <a:moveTo>
                <a:pt x="617171" y="0"/>
              </a:moveTo>
              <a:lnTo>
                <a:pt x="617171" y="100288"/>
              </a:lnTo>
              <a:lnTo>
                <a:pt x="0" y="100288"/>
              </a:lnTo>
              <a:lnTo>
                <a:pt x="0" y="205360"/>
              </a:lnTo>
            </a:path>
          </a:pathLst>
        </a:custGeom>
        <a:noFill/>
        <a:ln w="12700" cap="flat" cmpd="sng" algn="ctr">
          <a:solidFill>
            <a:schemeClr val="tx1"/>
          </a:solidFill>
          <a:prstDash val="solid"/>
          <a:miter lim="800000"/>
        </a:ln>
        <a:effectLst/>
      </dsp:spPr>
      <dsp:style>
        <a:lnRef idx="2">
          <a:scrgbClr r="0" g="0" b="0"/>
        </a:lnRef>
        <a:fillRef idx="0">
          <a:scrgbClr r="0" g="0" b="0"/>
        </a:fillRef>
        <a:effectRef idx="0">
          <a:scrgbClr r="0" g="0" b="0"/>
        </a:effectRef>
        <a:fontRef idx="minor"/>
      </dsp:style>
    </dsp:sp>
    <dsp:sp modelId="{41DB8B98-93FF-4671-8847-6DAE93990C3F}">
      <dsp:nvSpPr>
        <dsp:cNvPr id="0" name=""/>
        <dsp:cNvSpPr/>
      </dsp:nvSpPr>
      <dsp:spPr>
        <a:xfrm>
          <a:off x="2328862" y="1586755"/>
          <a:ext cx="615990" cy="210143"/>
        </a:xfrm>
        <a:custGeom>
          <a:avLst/>
          <a:gdLst/>
          <a:ahLst/>
          <a:cxnLst/>
          <a:rect l="0" t="0" r="0" b="0"/>
          <a:pathLst>
            <a:path>
              <a:moveTo>
                <a:pt x="0" y="0"/>
              </a:moveTo>
              <a:lnTo>
                <a:pt x="0" y="105071"/>
              </a:lnTo>
              <a:lnTo>
                <a:pt x="615990" y="105071"/>
              </a:lnTo>
              <a:lnTo>
                <a:pt x="615990" y="210143"/>
              </a:lnTo>
            </a:path>
          </a:pathLst>
        </a:custGeom>
        <a:noFill/>
        <a:ln w="12700" cap="flat" cmpd="sng" algn="ctr">
          <a:solidFill>
            <a:sysClr val="windowText" lastClr="000000"/>
          </a:solidFill>
          <a:prstDash val="solid"/>
          <a:miter lim="800000"/>
        </a:ln>
        <a:effectLst/>
      </dsp:spPr>
      <dsp:style>
        <a:lnRef idx="2">
          <a:scrgbClr r="0" g="0" b="0"/>
        </a:lnRef>
        <a:fillRef idx="0">
          <a:scrgbClr r="0" g="0" b="0"/>
        </a:fillRef>
        <a:effectRef idx="0">
          <a:scrgbClr r="0" g="0" b="0"/>
        </a:effectRef>
        <a:fontRef idx="minor"/>
      </dsp:style>
    </dsp:sp>
    <dsp:sp modelId="{794CD83F-101B-41C7-91BE-BCD3BF554E59}">
      <dsp:nvSpPr>
        <dsp:cNvPr id="0" name=""/>
        <dsp:cNvSpPr/>
      </dsp:nvSpPr>
      <dsp:spPr>
        <a:xfrm>
          <a:off x="2328862" y="1586755"/>
          <a:ext cx="1826817" cy="210143"/>
        </a:xfrm>
        <a:custGeom>
          <a:avLst/>
          <a:gdLst/>
          <a:ahLst/>
          <a:cxnLst/>
          <a:rect l="0" t="0" r="0" b="0"/>
          <a:pathLst>
            <a:path>
              <a:moveTo>
                <a:pt x="0" y="0"/>
              </a:moveTo>
              <a:lnTo>
                <a:pt x="0" y="105071"/>
              </a:lnTo>
              <a:lnTo>
                <a:pt x="1826817" y="105071"/>
              </a:lnTo>
              <a:lnTo>
                <a:pt x="1826817" y="210143"/>
              </a:lnTo>
            </a:path>
          </a:pathLst>
        </a:custGeom>
        <a:noFill/>
        <a:ln w="12700" cap="flat" cmpd="sng" algn="ctr">
          <a:solidFill>
            <a:schemeClr val="tx1"/>
          </a:solidFill>
          <a:prstDash val="solid"/>
          <a:miter lim="800000"/>
        </a:ln>
        <a:effectLst/>
      </dsp:spPr>
      <dsp:style>
        <a:lnRef idx="2">
          <a:scrgbClr r="0" g="0" b="0"/>
        </a:lnRef>
        <a:fillRef idx="0">
          <a:scrgbClr r="0" g="0" b="0"/>
        </a:fillRef>
        <a:effectRef idx="0">
          <a:scrgbClr r="0" g="0" b="0"/>
        </a:effectRef>
        <a:fontRef idx="minor"/>
      </dsp:style>
    </dsp:sp>
    <dsp:sp modelId="{675BC2BD-BC44-432E-A976-AC9B3F972A0D}">
      <dsp:nvSpPr>
        <dsp:cNvPr id="0" name=""/>
        <dsp:cNvSpPr/>
      </dsp:nvSpPr>
      <dsp:spPr>
        <a:xfrm>
          <a:off x="2283142" y="876270"/>
          <a:ext cx="91440" cy="210143"/>
        </a:xfrm>
        <a:custGeom>
          <a:avLst/>
          <a:gdLst/>
          <a:ahLst/>
          <a:cxnLst/>
          <a:rect l="0" t="0" r="0" b="0"/>
          <a:pathLst>
            <a:path>
              <a:moveTo>
                <a:pt x="45720" y="0"/>
              </a:moveTo>
              <a:lnTo>
                <a:pt x="45720" y="210143"/>
              </a:lnTo>
            </a:path>
          </a:pathLst>
        </a:custGeom>
        <a:noFill/>
        <a:ln w="12700" cap="flat" cmpd="sng" algn="ctr">
          <a:solidFill>
            <a:schemeClr val="tx1"/>
          </a:solidFill>
          <a:prstDash val="solid"/>
          <a:miter lim="800000"/>
        </a:ln>
        <a:effectLst/>
      </dsp:spPr>
      <dsp:style>
        <a:lnRef idx="2">
          <a:scrgbClr r="0" g="0" b="0"/>
        </a:lnRef>
        <a:fillRef idx="0">
          <a:scrgbClr r="0" g="0" b="0"/>
        </a:fillRef>
        <a:effectRef idx="0">
          <a:scrgbClr r="0" g="0" b="0"/>
        </a:effectRef>
        <a:fontRef idx="minor"/>
      </dsp:style>
    </dsp:sp>
    <dsp:sp modelId="{3A7C51C7-346D-4FA8-A55E-FBC24C50F5BF}">
      <dsp:nvSpPr>
        <dsp:cNvPr id="0" name=""/>
        <dsp:cNvSpPr/>
      </dsp:nvSpPr>
      <dsp:spPr>
        <a:xfrm>
          <a:off x="1828520" y="375928"/>
          <a:ext cx="1000683" cy="500341"/>
        </a:xfrm>
        <a:prstGeom prst="roundRect">
          <a:avLst/>
        </a:prstGeom>
        <a:no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kumimoji="1" lang="ja-JP" altLang="en-US" sz="500" kern="1200">
              <a:solidFill>
                <a:sysClr val="windowText" lastClr="000000"/>
              </a:solidFill>
            </a:rPr>
            <a:t>○○株式会社</a:t>
          </a:r>
          <a:endParaRPr kumimoji="1" lang="en-US" altLang="ja-JP" sz="500" kern="1200">
            <a:solidFill>
              <a:sysClr val="windowText" lastClr="000000"/>
            </a:solidFill>
          </a:endParaRPr>
        </a:p>
        <a:p>
          <a:pPr lvl="0" algn="ctr" defTabSz="222250">
            <a:lnSpc>
              <a:spcPct val="90000"/>
            </a:lnSpc>
            <a:spcBef>
              <a:spcPct val="0"/>
            </a:spcBef>
            <a:spcAft>
              <a:spcPct val="35000"/>
            </a:spcAft>
          </a:pPr>
          <a:r>
            <a:rPr kumimoji="1" lang="ja-JP" altLang="en-US" sz="500" kern="1200">
              <a:solidFill>
                <a:sysClr val="windowText" lastClr="000000"/>
              </a:solidFill>
            </a:rPr>
            <a:t>代表取締役</a:t>
          </a:r>
          <a:endParaRPr kumimoji="1" lang="en-US" altLang="ja-JP" sz="500" kern="1200">
            <a:solidFill>
              <a:sysClr val="windowText" lastClr="000000"/>
            </a:solidFill>
          </a:endParaRPr>
        </a:p>
        <a:p>
          <a:pPr lvl="0" algn="ctr" defTabSz="222250">
            <a:lnSpc>
              <a:spcPct val="90000"/>
            </a:lnSpc>
            <a:spcBef>
              <a:spcPct val="0"/>
            </a:spcBef>
            <a:spcAft>
              <a:spcPct val="35000"/>
            </a:spcAft>
          </a:pPr>
          <a:r>
            <a:rPr kumimoji="1" lang="ja-JP" altLang="en-US" sz="500" kern="1200">
              <a:solidFill>
                <a:sysClr val="windowText" lastClr="000000"/>
              </a:solidFill>
            </a:rPr>
            <a:t>（氏名）○○</a:t>
          </a:r>
        </a:p>
      </dsp:txBody>
      <dsp:txXfrm>
        <a:off x="1852945" y="400353"/>
        <a:ext cx="951833" cy="451491"/>
      </dsp:txXfrm>
    </dsp:sp>
    <dsp:sp modelId="{C3692AF8-67D8-4F87-A397-23F2DBC8FAA8}">
      <dsp:nvSpPr>
        <dsp:cNvPr id="0" name=""/>
        <dsp:cNvSpPr/>
      </dsp:nvSpPr>
      <dsp:spPr>
        <a:xfrm>
          <a:off x="1828520" y="1086413"/>
          <a:ext cx="1000683" cy="500341"/>
        </a:xfrm>
        <a:prstGeom prst="roundRect">
          <a:avLst/>
        </a:prstGeom>
        <a:no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kumimoji="1" lang="ja-JP" altLang="en-US" sz="500" kern="1200">
              <a:solidFill>
                <a:schemeClr val="tx1"/>
              </a:solidFill>
            </a:rPr>
            <a:t>統括責任者</a:t>
          </a:r>
          <a:endParaRPr kumimoji="1" lang="en-US" altLang="ja-JP" sz="500" kern="1200">
            <a:solidFill>
              <a:schemeClr val="tx1"/>
            </a:solidFill>
          </a:endParaRPr>
        </a:p>
        <a:p>
          <a:pPr lvl="0" algn="ctr" defTabSz="222250">
            <a:lnSpc>
              <a:spcPct val="90000"/>
            </a:lnSpc>
            <a:spcBef>
              <a:spcPct val="0"/>
            </a:spcBef>
            <a:spcAft>
              <a:spcPct val="35000"/>
            </a:spcAft>
          </a:pPr>
          <a:r>
            <a:rPr kumimoji="1" lang="ja-JP" altLang="en-US" sz="500" kern="1200">
              <a:solidFill>
                <a:schemeClr val="tx1"/>
              </a:solidFill>
            </a:rPr>
            <a:t>○○部　（氏名）○○</a:t>
          </a:r>
        </a:p>
      </dsp:txBody>
      <dsp:txXfrm>
        <a:off x="1852945" y="1110838"/>
        <a:ext cx="951833" cy="451491"/>
      </dsp:txXfrm>
    </dsp:sp>
    <dsp:sp modelId="{FCF9231C-C085-4ADB-877F-70866ED2B32D}">
      <dsp:nvSpPr>
        <dsp:cNvPr id="0" name=""/>
        <dsp:cNvSpPr/>
      </dsp:nvSpPr>
      <dsp:spPr>
        <a:xfrm>
          <a:off x="3655338" y="1796898"/>
          <a:ext cx="1000683" cy="500341"/>
        </a:xfrm>
        <a:prstGeom prst="roundRect">
          <a:avLst/>
        </a:prstGeom>
        <a:no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kumimoji="1" lang="ja-JP" altLang="en-US" sz="500" kern="1200">
              <a:solidFill>
                <a:schemeClr val="tx1"/>
              </a:solidFill>
            </a:rPr>
            <a:t>＜事業担当＞　</a:t>
          </a:r>
          <a:endParaRPr kumimoji="1" lang="en-US" altLang="ja-JP" sz="500" kern="1200">
            <a:solidFill>
              <a:schemeClr val="tx1"/>
            </a:solidFill>
          </a:endParaRPr>
        </a:p>
        <a:p>
          <a:pPr lvl="0" algn="ctr" defTabSz="222250">
            <a:lnSpc>
              <a:spcPct val="90000"/>
            </a:lnSpc>
            <a:spcBef>
              <a:spcPct val="0"/>
            </a:spcBef>
            <a:spcAft>
              <a:spcPct val="35000"/>
            </a:spcAft>
          </a:pPr>
          <a:r>
            <a:rPr kumimoji="1" lang="ja-JP" altLang="en-US" sz="500" kern="1200">
              <a:solidFill>
                <a:schemeClr val="tx1"/>
              </a:solidFill>
            </a:rPr>
            <a:t>○○部　（氏名）○○　</a:t>
          </a:r>
        </a:p>
      </dsp:txBody>
      <dsp:txXfrm>
        <a:off x="3679763" y="1821323"/>
        <a:ext cx="951833" cy="451491"/>
      </dsp:txXfrm>
    </dsp:sp>
    <dsp:sp modelId="{FC74E00F-477E-43C3-9D31-F49DB052FAC8}">
      <dsp:nvSpPr>
        <dsp:cNvPr id="0" name=""/>
        <dsp:cNvSpPr/>
      </dsp:nvSpPr>
      <dsp:spPr>
        <a:xfrm>
          <a:off x="2444511" y="1796898"/>
          <a:ext cx="1000683" cy="500341"/>
        </a:xfrm>
        <a:prstGeom prst="roundRect">
          <a:avLst/>
        </a:prstGeom>
        <a:no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kumimoji="1" lang="ja-JP" altLang="en-US" sz="500" kern="1200">
              <a:solidFill>
                <a:schemeClr val="tx1"/>
              </a:solidFill>
            </a:rPr>
            <a:t>＜経理担当＞　</a:t>
          </a:r>
          <a:endParaRPr kumimoji="1" lang="en-US" altLang="ja-JP" sz="500" kern="1200">
            <a:solidFill>
              <a:schemeClr val="tx1"/>
            </a:solidFill>
          </a:endParaRPr>
        </a:p>
        <a:p>
          <a:pPr lvl="0" algn="ctr" defTabSz="222250">
            <a:lnSpc>
              <a:spcPct val="90000"/>
            </a:lnSpc>
            <a:spcBef>
              <a:spcPct val="0"/>
            </a:spcBef>
            <a:spcAft>
              <a:spcPct val="35000"/>
            </a:spcAft>
          </a:pPr>
          <a:r>
            <a:rPr kumimoji="1" lang="ja-JP" altLang="en-US" sz="500" kern="1200">
              <a:solidFill>
                <a:schemeClr val="tx1"/>
              </a:solidFill>
            </a:rPr>
            <a:t>○○部　（氏名）○○</a:t>
          </a:r>
        </a:p>
      </dsp:txBody>
      <dsp:txXfrm>
        <a:off x="2468936" y="1821323"/>
        <a:ext cx="951833" cy="451491"/>
      </dsp:txXfrm>
    </dsp:sp>
    <dsp:sp modelId="{8302EDE1-E0B9-4756-86AE-C5BB0E3DD911}">
      <dsp:nvSpPr>
        <dsp:cNvPr id="0" name=""/>
        <dsp:cNvSpPr/>
      </dsp:nvSpPr>
      <dsp:spPr>
        <a:xfrm>
          <a:off x="1211349" y="1792115"/>
          <a:ext cx="1000683" cy="500341"/>
        </a:xfrm>
        <a:prstGeom prst="roundRect">
          <a:avLst/>
        </a:prstGeom>
        <a:no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kumimoji="1" lang="ja-JP" altLang="en-US" sz="500" kern="1200">
              <a:solidFill>
                <a:schemeClr val="tx1"/>
              </a:solidFill>
            </a:rPr>
            <a:t>＜コンサルタント＞　</a:t>
          </a:r>
          <a:endParaRPr kumimoji="1" lang="en-US" altLang="ja-JP" sz="500" kern="1200">
            <a:solidFill>
              <a:schemeClr val="tx1"/>
            </a:solidFill>
          </a:endParaRPr>
        </a:p>
        <a:p>
          <a:pPr lvl="0" algn="ctr" defTabSz="222250">
            <a:lnSpc>
              <a:spcPct val="90000"/>
            </a:lnSpc>
            <a:spcBef>
              <a:spcPct val="0"/>
            </a:spcBef>
            <a:spcAft>
              <a:spcPct val="35000"/>
            </a:spcAft>
          </a:pPr>
          <a:r>
            <a:rPr kumimoji="1" lang="ja-JP" altLang="en-US" sz="500" kern="1200">
              <a:solidFill>
                <a:schemeClr val="tx1"/>
              </a:solidFill>
            </a:rPr>
            <a:t>○○コンサルティング</a:t>
          </a:r>
          <a:endParaRPr kumimoji="1" lang="en-US" altLang="ja-JP" sz="500" kern="1200">
            <a:solidFill>
              <a:schemeClr val="tx1"/>
            </a:solidFill>
          </a:endParaRPr>
        </a:p>
        <a:p>
          <a:pPr lvl="0" algn="ctr" defTabSz="222250">
            <a:lnSpc>
              <a:spcPct val="90000"/>
            </a:lnSpc>
            <a:spcBef>
              <a:spcPct val="0"/>
            </a:spcBef>
            <a:spcAft>
              <a:spcPct val="35000"/>
            </a:spcAft>
          </a:pPr>
          <a:r>
            <a:rPr kumimoji="1" lang="ja-JP" altLang="en-US" sz="500" kern="1200">
              <a:solidFill>
                <a:schemeClr val="tx1"/>
              </a:solidFill>
            </a:rPr>
            <a:t>　（氏名）○○</a:t>
          </a:r>
        </a:p>
      </dsp:txBody>
      <dsp:txXfrm>
        <a:off x="1235774" y="1816540"/>
        <a:ext cx="951833" cy="451491"/>
      </dsp:txXfrm>
    </dsp:sp>
    <dsp:sp modelId="{CE2F9432-84D1-4753-93F8-9A5E193B6924}">
      <dsp:nvSpPr>
        <dsp:cNvPr id="0" name=""/>
        <dsp:cNvSpPr/>
      </dsp:nvSpPr>
      <dsp:spPr>
        <a:xfrm>
          <a:off x="1703" y="1796898"/>
          <a:ext cx="1021837" cy="501792"/>
        </a:xfrm>
        <a:prstGeom prst="roundRect">
          <a:avLst/>
        </a:prstGeom>
        <a:noFill/>
        <a:ln w="12700" cap="flat" cmpd="sng" algn="ctr">
          <a:solidFill>
            <a:schemeClr val="dk1"/>
          </a:solidFill>
          <a:prstDash val="solid"/>
          <a:miter lim="800000"/>
        </a:ln>
        <a:effectLst/>
      </dsp:spPr>
      <dsp:style>
        <a:lnRef idx="2">
          <a:schemeClr val="dk1"/>
        </a:lnRef>
        <a:fillRef idx="1">
          <a:schemeClr val="lt1"/>
        </a:fillRef>
        <a:effectRef idx="0">
          <a:schemeClr val="dk1"/>
        </a:effectRef>
        <a:fontRef idx="minor">
          <a:schemeClr val="dk1"/>
        </a:fontRef>
      </dsp:style>
      <dsp: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kumimoji="1" lang="ja-JP" altLang="en-US" sz="500" kern="1200">
              <a:solidFill>
                <a:schemeClr val="tx1"/>
              </a:solidFill>
            </a:rPr>
            <a:t>＜</a:t>
          </a:r>
          <a:r>
            <a:rPr kumimoji="1" lang="en-US" altLang="ja-JP" sz="500" kern="1200">
              <a:solidFill>
                <a:schemeClr val="tx1"/>
              </a:solidFill>
            </a:rPr>
            <a:t>ZEB</a:t>
          </a:r>
          <a:r>
            <a:rPr kumimoji="1" lang="ja-JP" altLang="en-US" sz="500" kern="1200">
              <a:solidFill>
                <a:schemeClr val="tx1"/>
              </a:solidFill>
            </a:rPr>
            <a:t>プランナー＞　</a:t>
          </a:r>
          <a:endParaRPr kumimoji="1" lang="en-US" altLang="ja-JP" sz="500" kern="1200">
            <a:solidFill>
              <a:schemeClr val="tx1"/>
            </a:solidFill>
          </a:endParaRPr>
        </a:p>
        <a:p>
          <a:pPr lvl="0" algn="ctr" defTabSz="222250">
            <a:lnSpc>
              <a:spcPct val="90000"/>
            </a:lnSpc>
            <a:spcBef>
              <a:spcPct val="0"/>
            </a:spcBef>
            <a:spcAft>
              <a:spcPct val="35000"/>
            </a:spcAft>
          </a:pPr>
          <a:r>
            <a:rPr kumimoji="1" lang="ja-JP" altLang="en-US" sz="500" kern="1200">
              <a:solidFill>
                <a:schemeClr val="tx1"/>
              </a:solidFill>
            </a:rPr>
            <a:t>登録番号：</a:t>
          </a:r>
          <a:r>
            <a:rPr kumimoji="1" lang="en-US" altLang="ja-JP" sz="500" kern="1200">
              <a:solidFill>
                <a:schemeClr val="tx1"/>
              </a:solidFill>
            </a:rPr>
            <a:t>ZEB29P-*****-*</a:t>
          </a:r>
        </a:p>
        <a:p>
          <a:pPr lvl="0" algn="ctr" defTabSz="222250">
            <a:lnSpc>
              <a:spcPct val="90000"/>
            </a:lnSpc>
            <a:spcBef>
              <a:spcPct val="0"/>
            </a:spcBef>
            <a:spcAft>
              <a:spcPct val="35000"/>
            </a:spcAft>
          </a:pPr>
          <a:r>
            <a:rPr kumimoji="1" lang="ja-JP" altLang="en-US" sz="500" kern="1200">
              <a:solidFill>
                <a:schemeClr val="tx1"/>
              </a:solidFill>
            </a:rPr>
            <a:t>　株式会社○○〇〇　</a:t>
          </a:r>
          <a:endParaRPr kumimoji="1" lang="en-US" altLang="ja-JP" sz="500" kern="1200">
            <a:solidFill>
              <a:schemeClr val="tx1"/>
            </a:solidFill>
          </a:endParaRPr>
        </a:p>
        <a:p>
          <a:pPr lvl="0" algn="ctr" defTabSz="222250">
            <a:lnSpc>
              <a:spcPct val="90000"/>
            </a:lnSpc>
            <a:spcBef>
              <a:spcPct val="0"/>
            </a:spcBef>
            <a:spcAft>
              <a:spcPct val="35000"/>
            </a:spcAft>
          </a:pPr>
          <a:r>
            <a:rPr kumimoji="1" lang="ja-JP" altLang="en-US" sz="500" kern="1200">
              <a:solidFill>
                <a:schemeClr val="tx1"/>
              </a:solidFill>
            </a:rPr>
            <a:t>（氏名）○○</a:t>
          </a:r>
        </a:p>
      </dsp:txBody>
      <dsp:txXfrm>
        <a:off x="26198" y="1821393"/>
        <a:ext cx="972847" cy="452802"/>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wm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6</xdr:col>
      <xdr:colOff>63503</xdr:colOff>
      <xdr:row>3</xdr:row>
      <xdr:rowOff>68262</xdr:rowOff>
    </xdr:from>
    <xdr:to>
      <xdr:col>6</xdr:col>
      <xdr:colOff>880446</xdr:colOff>
      <xdr:row>35</xdr:row>
      <xdr:rowOff>816561</xdr:rowOff>
    </xdr:to>
    <xdr:sp macro="" textlink="">
      <xdr:nvSpPr>
        <xdr:cNvPr id="2" name="右中かっこ 1">
          <a:extLst>
            <a:ext uri="{FF2B5EF4-FFF2-40B4-BE49-F238E27FC236}">
              <a16:creationId xmlns:a16="http://schemas.microsoft.com/office/drawing/2014/main" id="{00000000-0008-0000-0400-000002000000}"/>
            </a:ext>
          </a:extLst>
        </xdr:cNvPr>
        <xdr:cNvSpPr/>
      </xdr:nvSpPr>
      <xdr:spPr>
        <a:xfrm>
          <a:off x="6198738" y="619992"/>
          <a:ext cx="816943" cy="11451854"/>
        </a:xfrm>
        <a:prstGeom prst="rightBrace">
          <a:avLst>
            <a:gd name="adj1" fmla="val 8333"/>
            <a:gd name="adj2" fmla="val 2619"/>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352415</xdr:colOff>
      <xdr:row>10</xdr:row>
      <xdr:rowOff>44432</xdr:rowOff>
    </xdr:from>
    <xdr:to>
      <xdr:col>13</xdr:col>
      <xdr:colOff>186905</xdr:colOff>
      <xdr:row>28</xdr:row>
      <xdr:rowOff>228600</xdr:rowOff>
    </xdr:to>
    <xdr:pic>
      <xdr:nvPicPr>
        <xdr:cNvPr id="2" name="図 1">
          <a:extLst>
            <a:ext uri="{FF2B5EF4-FFF2-40B4-BE49-F238E27FC236}">
              <a16:creationId xmlns:a16="http://schemas.microsoft.com/office/drawing/2014/main" id="{015DE189-2922-4453-8DE2-C30067710C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15" y="2330432"/>
          <a:ext cx="8749890" cy="4641868"/>
        </a:xfrm>
        <a:prstGeom prst="rect">
          <a:avLst/>
        </a:prstGeom>
      </xdr:spPr>
    </xdr:pic>
    <xdr:clientData/>
  </xdr:twoCellAnchor>
  <xdr:twoCellAnchor>
    <xdr:from>
      <xdr:col>13</xdr:col>
      <xdr:colOff>444500</xdr:colOff>
      <xdr:row>29</xdr:row>
      <xdr:rowOff>177800</xdr:rowOff>
    </xdr:from>
    <xdr:to>
      <xdr:col>17</xdr:col>
      <xdr:colOff>177800</xdr:colOff>
      <xdr:row>33</xdr:row>
      <xdr:rowOff>127000</xdr:rowOff>
    </xdr:to>
    <xdr:sp macro="" textlink="">
      <xdr:nvSpPr>
        <xdr:cNvPr id="3" name="テキスト ボックス 65">
          <a:extLst>
            <a:ext uri="{FF2B5EF4-FFF2-40B4-BE49-F238E27FC236}">
              <a16:creationId xmlns:a16="http://schemas.microsoft.com/office/drawing/2014/main" id="{4B3036D1-D9CB-43DF-846F-F8572E7FC12A}"/>
            </a:ext>
          </a:extLst>
        </xdr:cNvPr>
        <xdr:cNvSpPr txBox="1"/>
      </xdr:nvSpPr>
      <xdr:spPr>
        <a:xfrm>
          <a:off x="9359900" y="6997700"/>
          <a:ext cx="2476500" cy="91440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US" sz="1200">
              <a:effectLst/>
              <a:latin typeface="Times New Roman" panose="02020603050405020304" pitchFamily="18" charset="0"/>
              <a:ea typeface="ＭＳ Ｐ明朝" panose="02020600040205080304" pitchFamily="18" charset="-128"/>
              <a:cs typeface="ＭＳ Ｐゴシック" panose="020B0600070205080204" pitchFamily="50" charset="-128"/>
            </a:rPr>
            <a:t>BEMS</a:t>
          </a:r>
          <a:r>
            <a:rPr lang="ja-JP" sz="1200">
              <a:effectLst/>
              <a:latin typeface="Times New Roman" panose="02020603050405020304" pitchFamily="18" charset="0"/>
              <a:ea typeface="ＭＳ Ｐ明朝" panose="02020600040205080304" pitchFamily="18" charset="-128"/>
              <a:cs typeface="ＭＳ Ｐゴシック" panose="020B0600070205080204" pitchFamily="50" charset="-128"/>
            </a:rPr>
            <a:t>から収集されるデータを用いて対象設備の省エネ効果の検証を行い、チューニング、再分析により、効果的な省エネを図る。</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a:p>
          <a:pPr>
            <a:spcAft>
              <a:spcPts val="0"/>
            </a:spcAft>
          </a:pPr>
          <a:r>
            <a:rPr lang="en-US" sz="1200">
              <a:effectLst/>
              <a:latin typeface="Times New Roman" panose="02020603050405020304" pitchFamily="18" charset="0"/>
              <a:ea typeface="ＭＳ Ｐ明朝" panose="02020600040205080304" pitchFamily="18" charset="-128"/>
              <a:cs typeface="ＭＳ Ｐゴシック" panose="020B0600070205080204" pitchFamily="50" charset="-128"/>
            </a:rPr>
            <a:t> </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xdr:from>
      <xdr:col>13</xdr:col>
      <xdr:colOff>647700</xdr:colOff>
      <xdr:row>27</xdr:row>
      <xdr:rowOff>73661</xdr:rowOff>
    </xdr:from>
    <xdr:to>
      <xdr:col>17</xdr:col>
      <xdr:colOff>13969</xdr:colOff>
      <xdr:row>28</xdr:row>
      <xdr:rowOff>38100</xdr:rowOff>
    </xdr:to>
    <xdr:sp macro="" textlink="">
      <xdr:nvSpPr>
        <xdr:cNvPr id="4" name="テキスト ボックス 66">
          <a:extLst>
            <a:ext uri="{FF2B5EF4-FFF2-40B4-BE49-F238E27FC236}">
              <a16:creationId xmlns:a16="http://schemas.microsoft.com/office/drawing/2014/main" id="{174AAEE9-4EAD-4DFE-8C25-0D9F446E37B8}"/>
            </a:ext>
          </a:extLst>
        </xdr:cNvPr>
        <xdr:cNvSpPr txBox="1"/>
      </xdr:nvSpPr>
      <xdr:spPr>
        <a:xfrm>
          <a:off x="9563100" y="6410961"/>
          <a:ext cx="2109469" cy="205739"/>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US" sz="1200">
              <a:effectLst/>
              <a:latin typeface="Times New Roman" panose="02020603050405020304" pitchFamily="18" charset="0"/>
              <a:ea typeface="ＭＳ Ｐ明朝" panose="02020600040205080304" pitchFamily="18" charset="-128"/>
              <a:cs typeface="ＭＳ Ｐゴシック" panose="020B0600070205080204" pitchFamily="50" charset="-128"/>
            </a:rPr>
            <a:t>BEMS</a:t>
          </a:r>
          <a:r>
            <a:rPr lang="ja-JP" sz="1200">
              <a:effectLst/>
              <a:latin typeface="Times New Roman" panose="02020603050405020304" pitchFamily="18" charset="0"/>
              <a:ea typeface="ＭＳ Ｐ明朝" panose="02020600040205080304" pitchFamily="18" charset="-128"/>
              <a:cs typeface="ＭＳ Ｐゴシック" panose="020B0600070205080204" pitchFamily="50" charset="-128"/>
            </a:rPr>
            <a:t>の系統がわかるもの</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editAs="oneCell">
    <xdr:from>
      <xdr:col>13</xdr:col>
      <xdr:colOff>228600</xdr:colOff>
      <xdr:row>6</xdr:row>
      <xdr:rowOff>139700</xdr:rowOff>
    </xdr:from>
    <xdr:to>
      <xdr:col>17</xdr:col>
      <xdr:colOff>236220</xdr:colOff>
      <xdr:row>14</xdr:row>
      <xdr:rowOff>48260</xdr:rowOff>
    </xdr:to>
    <xdr:pic>
      <xdr:nvPicPr>
        <xdr:cNvPr id="5" name="図 4">
          <a:extLst>
            <a:ext uri="{FF2B5EF4-FFF2-40B4-BE49-F238E27FC236}">
              <a16:creationId xmlns:a16="http://schemas.microsoft.com/office/drawing/2014/main" id="{7D7F8917-34F3-4CFC-BCF0-E9E966DBB77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00" y="1409700"/>
          <a:ext cx="2750820" cy="1838960"/>
        </a:xfrm>
        <a:prstGeom prst="rect">
          <a:avLst/>
        </a:prstGeom>
      </xdr:spPr>
    </xdr:pic>
    <xdr:clientData/>
  </xdr:twoCellAnchor>
  <xdr:twoCellAnchor editAs="oneCell">
    <xdr:from>
      <xdr:col>13</xdr:col>
      <xdr:colOff>304800</xdr:colOff>
      <xdr:row>17</xdr:row>
      <xdr:rowOff>228601</xdr:rowOff>
    </xdr:from>
    <xdr:to>
      <xdr:col>17</xdr:col>
      <xdr:colOff>160337</xdr:colOff>
      <xdr:row>25</xdr:row>
      <xdr:rowOff>6669</xdr:rowOff>
    </xdr:to>
    <xdr:pic>
      <xdr:nvPicPr>
        <xdr:cNvPr id="6" name="図 5">
          <a:extLst>
            <a:ext uri="{FF2B5EF4-FFF2-40B4-BE49-F238E27FC236}">
              <a16:creationId xmlns:a16="http://schemas.microsoft.com/office/drawing/2014/main" id="{28F50C86-8835-435E-9094-110DF710F2C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20200" y="4152901"/>
          <a:ext cx="2598737" cy="1708468"/>
        </a:xfrm>
        <a:prstGeom prst="rect">
          <a:avLst/>
        </a:prstGeom>
      </xdr:spPr>
    </xdr:pic>
    <xdr:clientData/>
  </xdr:twoCellAnchor>
  <xdr:twoCellAnchor>
    <xdr:from>
      <xdr:col>14</xdr:col>
      <xdr:colOff>203200</xdr:colOff>
      <xdr:row>14</xdr:row>
      <xdr:rowOff>165100</xdr:rowOff>
    </xdr:from>
    <xdr:to>
      <xdr:col>16</xdr:col>
      <xdr:colOff>528955</xdr:colOff>
      <xdr:row>15</xdr:row>
      <xdr:rowOff>139700</xdr:rowOff>
    </xdr:to>
    <xdr:sp macro="" textlink="">
      <xdr:nvSpPr>
        <xdr:cNvPr id="7" name="テキスト ボックス 42">
          <a:extLst>
            <a:ext uri="{FF2B5EF4-FFF2-40B4-BE49-F238E27FC236}">
              <a16:creationId xmlns:a16="http://schemas.microsoft.com/office/drawing/2014/main" id="{160BB457-1063-43E1-BD84-2C4FE36199E2}"/>
            </a:ext>
          </a:extLst>
        </xdr:cNvPr>
        <xdr:cNvSpPr txBox="1"/>
      </xdr:nvSpPr>
      <xdr:spPr>
        <a:xfrm>
          <a:off x="9804400" y="3365500"/>
          <a:ext cx="1697355" cy="215900"/>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1200">
              <a:effectLst/>
              <a:latin typeface="Times New Roman" panose="02020603050405020304" pitchFamily="18" charset="0"/>
              <a:ea typeface="ＭＳ Ｐ明朝" panose="02020600040205080304" pitchFamily="18" charset="-128"/>
              <a:cs typeface="ＭＳ Ｐゴシック" panose="020B0600070205080204" pitchFamily="50" charset="-128"/>
            </a:rPr>
            <a:t>外観写真、パース図等</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xdr:from>
      <xdr:col>5</xdr:col>
      <xdr:colOff>381000</xdr:colOff>
      <xdr:row>30</xdr:row>
      <xdr:rowOff>133350</xdr:rowOff>
    </xdr:from>
    <xdr:to>
      <xdr:col>9</xdr:col>
      <xdr:colOff>228600</xdr:colOff>
      <xdr:row>31</xdr:row>
      <xdr:rowOff>228600</xdr:rowOff>
    </xdr:to>
    <xdr:sp macro="" textlink="">
      <xdr:nvSpPr>
        <xdr:cNvPr id="8" name="テキスト ボックス 67">
          <a:extLst>
            <a:ext uri="{FF2B5EF4-FFF2-40B4-BE49-F238E27FC236}">
              <a16:creationId xmlns:a16="http://schemas.microsoft.com/office/drawing/2014/main" id="{71D7A019-DDFF-44E5-8C0C-34C79BEF2184}"/>
            </a:ext>
          </a:extLst>
        </xdr:cNvPr>
        <xdr:cNvSpPr txBox="1"/>
      </xdr:nvSpPr>
      <xdr:spPr>
        <a:xfrm>
          <a:off x="3810000" y="7372350"/>
          <a:ext cx="2590800" cy="342900"/>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1200">
              <a:effectLst/>
              <a:latin typeface="Times New Roman" panose="02020603050405020304" pitchFamily="18" charset="0"/>
              <a:ea typeface="ＭＳ Ｐ明朝" panose="02020600040205080304" pitchFamily="18" charset="-128"/>
              <a:cs typeface="ＭＳ Ｐゴシック" panose="020B0600070205080204" pitchFamily="50" charset="-128"/>
            </a:rPr>
            <a:t>全体が分かるシステム概念図</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112568</xdr:colOff>
      <xdr:row>2</xdr:row>
      <xdr:rowOff>8658</xdr:rowOff>
    </xdr:from>
    <xdr:to>
      <xdr:col>18</xdr:col>
      <xdr:colOff>623455</xdr:colOff>
      <xdr:row>62</xdr:row>
      <xdr:rowOff>173181</xdr:rowOff>
    </xdr:to>
    <xdr:sp macro="" textlink="">
      <xdr:nvSpPr>
        <xdr:cNvPr id="2" name="右中かっこ 1">
          <a:extLst>
            <a:ext uri="{FF2B5EF4-FFF2-40B4-BE49-F238E27FC236}">
              <a16:creationId xmlns:a16="http://schemas.microsoft.com/office/drawing/2014/main" id="{00000000-0008-0000-1300-000002000000}"/>
            </a:ext>
          </a:extLst>
        </xdr:cNvPr>
        <xdr:cNvSpPr/>
      </xdr:nvSpPr>
      <xdr:spPr>
        <a:xfrm>
          <a:off x="9437543" y="370608"/>
          <a:ext cx="510887" cy="10689648"/>
        </a:xfrm>
        <a:prstGeom prst="rightBrace">
          <a:avLst>
            <a:gd name="adj1" fmla="val 8333"/>
            <a:gd name="adj2" fmla="val 4815"/>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18</xdr:col>
      <xdr:colOff>441617</xdr:colOff>
      <xdr:row>87</xdr:row>
      <xdr:rowOff>77931</xdr:rowOff>
    </xdr:from>
    <xdr:to>
      <xdr:col>18</xdr:col>
      <xdr:colOff>917866</xdr:colOff>
      <xdr:row>135</xdr:row>
      <xdr:rowOff>69273</xdr:rowOff>
    </xdr:to>
    <xdr:sp macro="" textlink="">
      <xdr:nvSpPr>
        <xdr:cNvPr id="3" name="右中かっこ 2">
          <a:extLst>
            <a:ext uri="{FF2B5EF4-FFF2-40B4-BE49-F238E27FC236}">
              <a16:creationId xmlns:a16="http://schemas.microsoft.com/office/drawing/2014/main" id="{00000000-0008-0000-1300-000003000000}"/>
            </a:ext>
          </a:extLst>
        </xdr:cNvPr>
        <xdr:cNvSpPr/>
      </xdr:nvSpPr>
      <xdr:spPr>
        <a:xfrm>
          <a:off x="9766592" y="16746681"/>
          <a:ext cx="476249" cy="8220942"/>
        </a:xfrm>
        <a:prstGeom prst="rightBrace">
          <a:avLst>
            <a:gd name="adj1" fmla="val 8333"/>
            <a:gd name="adj2" fmla="val 5683"/>
          </a:avLst>
        </a:prstGeom>
        <a:noFill/>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1266825</xdr:colOff>
      <xdr:row>16</xdr:row>
      <xdr:rowOff>38100</xdr:rowOff>
    </xdr:from>
    <xdr:to>
      <xdr:col>0</xdr:col>
      <xdr:colOff>409575</xdr:colOff>
      <xdr:row>18</xdr:row>
      <xdr:rowOff>200025</xdr:rowOff>
    </xdr:to>
    <xdr:sp macro="" textlink="">
      <xdr:nvSpPr>
        <xdr:cNvPr id="2" name="テキスト ボックス 1">
          <a:extLst>
            <a:ext uri="{FF2B5EF4-FFF2-40B4-BE49-F238E27FC236}">
              <a16:creationId xmlns:a16="http://schemas.microsoft.com/office/drawing/2014/main" id="{03F2B389-C853-4A8E-A3D5-DBD867518555}"/>
            </a:ext>
          </a:extLst>
        </xdr:cNvPr>
        <xdr:cNvSpPr txBox="1"/>
      </xdr:nvSpPr>
      <xdr:spPr>
        <a:xfrm>
          <a:off x="1266825" y="3371850"/>
          <a:ext cx="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b="1">
              <a:solidFill>
                <a:srgbClr val="FF0000"/>
              </a:solidFill>
              <a:latin typeface="ＭＳ ゴシック" panose="020B0609070205080204" pitchFamily="49" charset="-128"/>
              <a:ea typeface="ＭＳ ゴシック" panose="020B0609070205080204" pitchFamily="49" charset="-128"/>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85725</xdr:colOff>
      <xdr:row>7</xdr:row>
      <xdr:rowOff>28575</xdr:rowOff>
    </xdr:from>
    <xdr:to>
      <xdr:col>10</xdr:col>
      <xdr:colOff>216868</xdr:colOff>
      <xdr:row>13</xdr:row>
      <xdr:rowOff>228600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6924675" y="1866900"/>
          <a:ext cx="816943" cy="1609725"/>
        </a:xfrm>
        <a:prstGeom prst="rightBrace">
          <a:avLst>
            <a:gd name="adj1" fmla="val 8333"/>
            <a:gd name="adj2" fmla="val 32926"/>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16</xdr:row>
      <xdr:rowOff>19050</xdr:rowOff>
    </xdr:from>
    <xdr:to>
      <xdr:col>10</xdr:col>
      <xdr:colOff>245443</xdr:colOff>
      <xdr:row>29</xdr:row>
      <xdr:rowOff>180975</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6953250" y="3990975"/>
          <a:ext cx="816943" cy="3200400"/>
        </a:xfrm>
        <a:prstGeom prst="rightBrace">
          <a:avLst>
            <a:gd name="adj1" fmla="val 8333"/>
            <a:gd name="adj2" fmla="val 68640"/>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123825</xdr:colOff>
      <xdr:row>30</xdr:row>
      <xdr:rowOff>9525</xdr:rowOff>
    </xdr:from>
    <xdr:to>
      <xdr:col>10</xdr:col>
      <xdr:colOff>228600</xdr:colOff>
      <xdr:row>32</xdr:row>
      <xdr:rowOff>228600</xdr:rowOff>
    </xdr:to>
    <xdr:sp macro="" textlink="">
      <xdr:nvSpPr>
        <xdr:cNvPr id="4" name="右中かっこ 3">
          <a:extLst>
            <a:ext uri="{FF2B5EF4-FFF2-40B4-BE49-F238E27FC236}">
              <a16:creationId xmlns:a16="http://schemas.microsoft.com/office/drawing/2014/main" id="{00000000-0008-0000-0500-000004000000}"/>
            </a:ext>
          </a:extLst>
        </xdr:cNvPr>
        <xdr:cNvSpPr/>
      </xdr:nvSpPr>
      <xdr:spPr>
        <a:xfrm>
          <a:off x="6962775" y="7267575"/>
          <a:ext cx="790575" cy="676275"/>
        </a:xfrm>
        <a:prstGeom prst="rightBrace">
          <a:avLst>
            <a:gd name="adj1" fmla="val 8333"/>
            <a:gd name="adj2" fmla="val 63270"/>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1266825</xdr:colOff>
      <xdr:row>14</xdr:row>
      <xdr:rowOff>38100</xdr:rowOff>
    </xdr:from>
    <xdr:to>
      <xdr:col>0</xdr:col>
      <xdr:colOff>409575</xdr:colOff>
      <xdr:row>16</xdr:row>
      <xdr:rowOff>200025</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266825" y="3438525"/>
          <a:ext cx="581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b="1">
              <a:solidFill>
                <a:srgbClr val="FF0000"/>
              </a:solidFill>
              <a:latin typeface="ＭＳ ゴシック" panose="020B0609070205080204" pitchFamily="49" charset="-128"/>
              <a:ea typeface="ＭＳ ゴシック" panose="020B0609070205080204" pitchFamily="49" charset="-128"/>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457200</xdr:colOff>
      <xdr:row>9</xdr:row>
      <xdr:rowOff>95250</xdr:rowOff>
    </xdr:from>
    <xdr:to>
      <xdr:col>14</xdr:col>
      <xdr:colOff>314325</xdr:colOff>
      <xdr:row>20</xdr:row>
      <xdr:rowOff>171450</xdr:rowOff>
    </xdr:to>
    <xdr:graphicFrame macro="">
      <xdr:nvGraphicFramePr>
        <xdr:cNvPr id="2" name="図表 1">
          <a:extLst>
            <a:ext uri="{FF2B5EF4-FFF2-40B4-BE49-F238E27FC236}">
              <a16:creationId xmlns:a16="http://schemas.microsoft.com/office/drawing/2014/main" id="{FDE0C0ED-356F-4965-B599-F94C29C81CC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214399</xdr:colOff>
      <xdr:row>6</xdr:row>
      <xdr:rowOff>190504</xdr:rowOff>
    </xdr:from>
    <xdr:to>
      <xdr:col>24</xdr:col>
      <xdr:colOff>280073</xdr:colOff>
      <xdr:row>24</xdr:row>
      <xdr:rowOff>370135</xdr:rowOff>
    </xdr:to>
    <xdr:pic>
      <xdr:nvPicPr>
        <xdr:cNvPr id="4" name="図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14859" y="1539244"/>
          <a:ext cx="5552074" cy="4500171"/>
        </a:xfrm>
        <a:prstGeom prst="rect">
          <a:avLst/>
        </a:prstGeom>
        <a:solidFill>
          <a:schemeClr val="bg1"/>
        </a:solidFill>
      </xdr:spPr>
    </xdr:pic>
    <xdr:clientData/>
  </xdr:twoCellAnchor>
  <xdr:twoCellAnchor>
    <xdr:from>
      <xdr:col>16</xdr:col>
      <xdr:colOff>87191</xdr:colOff>
      <xdr:row>2</xdr:row>
      <xdr:rowOff>38100</xdr:rowOff>
    </xdr:from>
    <xdr:to>
      <xdr:col>23</xdr:col>
      <xdr:colOff>619125</xdr:colOff>
      <xdr:row>4</xdr:row>
      <xdr:rowOff>76200</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1393366" y="514350"/>
          <a:ext cx="5332534"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atin typeface="ＭＳ ゴシック" panose="020B0609070205080204" pitchFamily="49" charset="-128"/>
              <a:ea typeface="ＭＳ ゴシック" panose="020B0609070205080204" pitchFamily="49" charset="-128"/>
            </a:rPr>
            <a:t>建築研究所計算支援プログラム</a:t>
          </a:r>
          <a:r>
            <a:rPr kumimoji="1" lang="en-US" altLang="ja-JP" sz="1000" b="0">
              <a:latin typeface="ＭＳ ゴシック" panose="020B0609070205080204" pitchFamily="49" charset="-128"/>
              <a:ea typeface="ＭＳ ゴシック" panose="020B0609070205080204" pitchFamily="49" charset="-128"/>
            </a:rPr>
            <a:t>H28</a:t>
          </a:r>
          <a:r>
            <a:rPr kumimoji="1" lang="ja-JP" altLang="en-US" sz="1000" b="0">
              <a:latin typeface="ＭＳ ゴシック" panose="020B0609070205080204" pitchFamily="49" charset="-128"/>
              <a:ea typeface="ＭＳ ゴシック" panose="020B0609070205080204" pitchFamily="49" charset="-128"/>
            </a:rPr>
            <a:t>年基準（</a:t>
          </a:r>
          <a:r>
            <a:rPr kumimoji="1" lang="en-US" altLang="ja-JP" sz="1000" b="0">
              <a:latin typeface="ＭＳ ゴシック" panose="020B0609070205080204" pitchFamily="49" charset="-128"/>
              <a:ea typeface="ＭＳ ゴシック" panose="020B0609070205080204" pitchFamily="49" charset="-128"/>
            </a:rPr>
            <a:t>WEB</a:t>
          </a:r>
          <a:r>
            <a:rPr kumimoji="1" lang="ja-JP" altLang="en-US" sz="1000" b="0">
              <a:latin typeface="ＭＳ ゴシック" panose="020B0609070205080204" pitchFamily="49" charset="-128"/>
              <a:ea typeface="ＭＳ ゴシック" panose="020B0609070205080204" pitchFamily="49" charset="-128"/>
            </a:rPr>
            <a:t>プログラム</a:t>
          </a:r>
          <a:r>
            <a:rPr kumimoji="1" lang="en-US" altLang="ja-JP" sz="1000" b="0">
              <a:latin typeface="ＭＳ ゴシック" panose="020B0609070205080204" pitchFamily="49" charset="-128"/>
              <a:ea typeface="ＭＳ ゴシック" panose="020B0609070205080204" pitchFamily="49" charset="-128"/>
            </a:rPr>
            <a:t>Ver.2</a:t>
          </a:r>
          <a:r>
            <a:rPr kumimoji="1" lang="ja-JP" altLang="en-US" sz="1000" b="0">
              <a:latin typeface="ＭＳ ゴシック" panose="020B0609070205080204" pitchFamily="49" charset="-128"/>
              <a:ea typeface="ＭＳ ゴシック" panose="020B0609070205080204" pitchFamily="49" charset="-128"/>
            </a:rPr>
            <a:t>）を使用し、</a:t>
          </a:r>
          <a:endParaRPr kumimoji="1" lang="en-US" altLang="ja-JP" sz="1000" b="0">
            <a:latin typeface="ＭＳ ゴシック" panose="020B0609070205080204" pitchFamily="49" charset="-128"/>
            <a:ea typeface="ＭＳ ゴシック" panose="020B0609070205080204" pitchFamily="49" charset="-128"/>
          </a:endParaRPr>
        </a:p>
        <a:p>
          <a:r>
            <a:rPr kumimoji="1" lang="ja-JP" altLang="en-US" sz="1000" b="0">
              <a:latin typeface="ＭＳ ゴシック" panose="020B0609070205080204" pitchFamily="49" charset="-128"/>
              <a:ea typeface="ＭＳ ゴシック" panose="020B0609070205080204" pitchFamily="49" charset="-128"/>
            </a:rPr>
            <a:t>下記表の赤枠で囲んである部分の数値の記入をしてください。</a:t>
          </a:r>
          <a:endParaRPr kumimoji="1" lang="en-US" altLang="ja-JP" sz="1000" b="0">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112568</xdr:colOff>
      <xdr:row>2</xdr:row>
      <xdr:rowOff>8658</xdr:rowOff>
    </xdr:from>
    <xdr:to>
      <xdr:col>14</xdr:col>
      <xdr:colOff>623455</xdr:colOff>
      <xdr:row>62</xdr:row>
      <xdr:rowOff>173181</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9713768" y="351558"/>
          <a:ext cx="510887" cy="10451523"/>
        </a:xfrm>
        <a:prstGeom prst="rightBrace">
          <a:avLst>
            <a:gd name="adj1" fmla="val 8333"/>
            <a:gd name="adj2" fmla="val 4815"/>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14</xdr:col>
      <xdr:colOff>441617</xdr:colOff>
      <xdr:row>95</xdr:row>
      <xdr:rowOff>77931</xdr:rowOff>
    </xdr:from>
    <xdr:to>
      <xdr:col>14</xdr:col>
      <xdr:colOff>917866</xdr:colOff>
      <xdr:row>143</xdr:row>
      <xdr:rowOff>69273</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10042817" y="16365681"/>
          <a:ext cx="247649" cy="8220942"/>
        </a:xfrm>
        <a:prstGeom prst="rightBrace">
          <a:avLst>
            <a:gd name="adj1" fmla="val 8333"/>
            <a:gd name="adj2" fmla="val 5683"/>
          </a:avLst>
        </a:prstGeom>
        <a:noFill/>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561975</xdr:colOff>
      <xdr:row>46</xdr:row>
      <xdr:rowOff>9525</xdr:rowOff>
    </xdr:from>
    <xdr:to>
      <xdr:col>14</xdr:col>
      <xdr:colOff>885825</xdr:colOff>
      <xdr:row>50</xdr:row>
      <xdr:rowOff>133350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10125075" y="8039100"/>
          <a:ext cx="323850" cy="809625"/>
        </a:xfrm>
        <a:prstGeom prst="rightBrace">
          <a:avLst>
            <a:gd name="adj1" fmla="val 8333"/>
            <a:gd name="adj2" fmla="val 33529"/>
          </a:avLst>
        </a:prstGeom>
        <a:noFill/>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466725</xdr:colOff>
      <xdr:row>18</xdr:row>
      <xdr:rowOff>9525</xdr:rowOff>
    </xdr:from>
    <xdr:to>
      <xdr:col>3</xdr:col>
      <xdr:colOff>393700</xdr:colOff>
      <xdr:row>21</xdr:row>
      <xdr:rowOff>45085</xdr:rowOff>
    </xdr:to>
    <xdr:sp macro="" textlink="">
      <xdr:nvSpPr>
        <xdr:cNvPr id="2" name="テキスト ボックス 78">
          <a:extLst>
            <a:ext uri="{FF2B5EF4-FFF2-40B4-BE49-F238E27FC236}">
              <a16:creationId xmlns:a16="http://schemas.microsoft.com/office/drawing/2014/main" id="{BA54021A-481A-402B-8AC1-A10E869AD4F6}"/>
            </a:ext>
          </a:extLst>
        </xdr:cNvPr>
        <xdr:cNvSpPr txBox="1"/>
      </xdr:nvSpPr>
      <xdr:spPr>
        <a:xfrm>
          <a:off x="466725" y="3590925"/>
          <a:ext cx="2070100" cy="749935"/>
        </a:xfrm>
        <a:prstGeom prst="rect">
          <a:avLst/>
        </a:prstGeom>
        <a:solidFill>
          <a:sysClr val="window" lastClr="FFFFFF"/>
        </a:solidFill>
        <a:ln w="6350" cap="flat" cmpd="sng" algn="ctr">
          <a:solidFill>
            <a:sysClr val="window" lastClr="FFFFFF">
              <a:lumMod val="65000"/>
            </a:sys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・高効率型ビル用マルチエアコン</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a:p>
          <a:pPr>
            <a:spcAft>
              <a:spcPts val="0"/>
            </a:spcAft>
          </a:pP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・平均</a:t>
          </a:r>
          <a:r>
            <a:rPr lang="en-US"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APF</a:t>
          </a: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a:t>
          </a:r>
          <a:r>
            <a:rPr lang="en-US"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0.0</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a:p>
          <a:pPr>
            <a:spcAft>
              <a:spcPts val="0"/>
            </a:spcAft>
          </a:pP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（冷房／暖房能力：</a:t>
          </a:r>
          <a:r>
            <a:rPr lang="en-US"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00</a:t>
          </a: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a:t>
          </a:r>
          <a:r>
            <a:rPr lang="en-US"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00</a:t>
          </a: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a:p>
          <a:pPr>
            <a:spcAft>
              <a:spcPts val="0"/>
            </a:spcAft>
          </a:pP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・環境省</a:t>
          </a:r>
          <a:r>
            <a:rPr lang="en-US"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L2-Tech</a:t>
          </a: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認定製品</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a:p>
          <a:pPr>
            <a:spcAft>
              <a:spcPts val="0"/>
            </a:spcAft>
          </a:pPr>
          <a:r>
            <a:rPr lang="en-US"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 </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xdr:from>
      <xdr:col>4</xdr:col>
      <xdr:colOff>419100</xdr:colOff>
      <xdr:row>18</xdr:row>
      <xdr:rowOff>0</xdr:rowOff>
    </xdr:from>
    <xdr:to>
      <xdr:col>8</xdr:col>
      <xdr:colOff>140335</xdr:colOff>
      <xdr:row>21</xdr:row>
      <xdr:rowOff>156845</xdr:rowOff>
    </xdr:to>
    <xdr:sp macro="" textlink="">
      <xdr:nvSpPr>
        <xdr:cNvPr id="3" name="テキスト ボックス 79">
          <a:extLst>
            <a:ext uri="{FF2B5EF4-FFF2-40B4-BE49-F238E27FC236}">
              <a16:creationId xmlns:a16="http://schemas.microsoft.com/office/drawing/2014/main" id="{B2456793-F3E9-4CE4-9767-394F26A4954D}"/>
            </a:ext>
          </a:extLst>
        </xdr:cNvPr>
        <xdr:cNvSpPr txBox="1"/>
      </xdr:nvSpPr>
      <xdr:spPr>
        <a:xfrm>
          <a:off x="3276600" y="3581400"/>
          <a:ext cx="2578735" cy="871220"/>
        </a:xfrm>
        <a:prstGeom prst="rect">
          <a:avLst/>
        </a:prstGeom>
        <a:solidFill>
          <a:sysClr val="window" lastClr="FFFFFF"/>
        </a:solidFill>
        <a:ln w="6350" cap="flat" cmpd="sng" algn="ctr">
          <a:solidFill>
            <a:schemeClr val="bg1">
              <a:lumMod val="65000"/>
            </a:scheme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152400">
            <a:spcAft>
              <a:spcPts val="0"/>
            </a:spcAft>
          </a:pP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低負荷運転時の運転効率を高め省エネ性向上。システム全体の必要負荷を即時に把握して機器の発停ロスを抑制する全自動制御機能を採用。・・・・・・</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a:p>
          <a:pPr marL="152400">
            <a:spcAft>
              <a:spcPts val="0"/>
            </a:spcAft>
          </a:pPr>
          <a:r>
            <a:rPr lang="en-US"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 </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twoCellAnchor editAs="oneCell">
    <xdr:from>
      <xdr:col>1</xdr:col>
      <xdr:colOff>57150</xdr:colOff>
      <xdr:row>21</xdr:row>
      <xdr:rowOff>28575</xdr:rowOff>
    </xdr:from>
    <xdr:to>
      <xdr:col>8</xdr:col>
      <xdr:colOff>43180</xdr:colOff>
      <xdr:row>33</xdr:row>
      <xdr:rowOff>1905</xdr:rowOff>
    </xdr:to>
    <xdr:pic>
      <xdr:nvPicPr>
        <xdr:cNvPr id="6" name="図 5">
          <a:extLst>
            <a:ext uri="{FF2B5EF4-FFF2-40B4-BE49-F238E27FC236}">
              <a16:creationId xmlns:a16="http://schemas.microsoft.com/office/drawing/2014/main" id="{29638150-1591-408B-9905-5412EABD956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4324350"/>
          <a:ext cx="4986655" cy="28289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7</xdr:row>
      <xdr:rowOff>9525</xdr:rowOff>
    </xdr:from>
    <xdr:to>
      <xdr:col>7</xdr:col>
      <xdr:colOff>534035</xdr:colOff>
      <xdr:row>29</xdr:row>
      <xdr:rowOff>172085</xdr:rowOff>
    </xdr:to>
    <xdr:pic>
      <xdr:nvPicPr>
        <xdr:cNvPr id="2" name="図 1">
          <a:extLst>
            <a:ext uri="{FF2B5EF4-FFF2-40B4-BE49-F238E27FC236}">
              <a16:creationId xmlns:a16="http://schemas.microsoft.com/office/drawing/2014/main" id="{CBBEB7B8-6F96-419F-9C4B-F6BCD9AA522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685925"/>
          <a:ext cx="4763135" cy="5401310"/>
        </a:xfrm>
        <a:prstGeom prst="rect">
          <a:avLst/>
        </a:prstGeom>
        <a:noFill/>
        <a:ln>
          <a:noFill/>
        </a:ln>
      </xdr:spPr>
    </xdr:pic>
    <xdr:clientData/>
  </xdr:twoCellAnchor>
  <xdr:twoCellAnchor>
    <xdr:from>
      <xdr:col>1</xdr:col>
      <xdr:colOff>257175</xdr:colOff>
      <xdr:row>4</xdr:row>
      <xdr:rowOff>161925</xdr:rowOff>
    </xdr:from>
    <xdr:to>
      <xdr:col>7</xdr:col>
      <xdr:colOff>487680</xdr:colOff>
      <xdr:row>6</xdr:row>
      <xdr:rowOff>142875</xdr:rowOff>
    </xdr:to>
    <xdr:sp macro="" textlink="">
      <xdr:nvSpPr>
        <xdr:cNvPr id="3" name="テキスト ボックス 84">
          <a:extLst>
            <a:ext uri="{FF2B5EF4-FFF2-40B4-BE49-F238E27FC236}">
              <a16:creationId xmlns:a16="http://schemas.microsoft.com/office/drawing/2014/main" id="{379E414B-A162-4D66-A7F3-9A0238FECA7C}"/>
            </a:ext>
          </a:extLst>
        </xdr:cNvPr>
        <xdr:cNvSpPr txBox="1"/>
      </xdr:nvSpPr>
      <xdr:spPr>
        <a:xfrm>
          <a:off x="971550" y="1123950"/>
          <a:ext cx="4516755" cy="457200"/>
        </a:xfrm>
        <a:prstGeom prst="rect">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900">
              <a:solidFill>
                <a:srgbClr val="FF0000"/>
              </a:solidFill>
              <a:effectLst/>
              <a:latin typeface="Times New Roman" panose="02020603050405020304" pitchFamily="18" charset="0"/>
              <a:ea typeface="ＭＳ 明朝" panose="02020609040205080304" pitchFamily="17" charset="-128"/>
              <a:cs typeface="ＭＳ Ｐゴシック" panose="020B0600070205080204" pitchFamily="50" charset="-128"/>
            </a:rPr>
            <a:t>補助事業の完了後、事業報告書提出のため、計量区分ごとに実績値が集計できるように留意してください。</a:t>
          </a:r>
          <a:endParaRPr lang="ja-JP" sz="1200">
            <a:effectLst/>
            <a:latin typeface="Times New Roman" panose="02020603050405020304" pitchFamily="18" charset="0"/>
            <a:ea typeface="ＭＳ 明朝" panose="02020609040205080304" pitchFamily="17" charset="-128"/>
            <a:cs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100" b="1">
            <a:latin typeface="ＭＳ ゴシック" panose="020B0609070205080204" pitchFamily="49" charset="-128"/>
            <a:ea typeface="ＭＳ ゴシック" panose="020B0609070205080204" pitchFamily="49"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22"/>
  <sheetViews>
    <sheetView showGridLines="0" tabSelected="1" view="pageBreakPreview" zoomScaleNormal="100" zoomScaleSheetLayoutView="100" workbookViewId="0">
      <selection activeCell="B15" sqref="B15"/>
    </sheetView>
  </sheetViews>
  <sheetFormatPr defaultRowHeight="18"/>
  <cols>
    <col min="1" max="1" width="4.5" customWidth="1"/>
  </cols>
  <sheetData>
    <row r="1" spans="1:11">
      <c r="A1" s="29" t="s">
        <v>839</v>
      </c>
      <c r="B1" s="31"/>
      <c r="C1" s="31"/>
      <c r="D1" s="31"/>
      <c r="E1" s="31"/>
      <c r="F1" s="31"/>
      <c r="G1" s="31"/>
      <c r="H1" s="31"/>
      <c r="I1" s="31"/>
    </row>
    <row r="2" spans="1:11">
      <c r="A2" s="851" t="s">
        <v>864</v>
      </c>
      <c r="B2" s="851"/>
      <c r="C2" s="851"/>
      <c r="D2" s="851"/>
      <c r="E2" s="851"/>
      <c r="F2" s="851"/>
      <c r="G2" s="851"/>
      <c r="H2" s="851"/>
      <c r="I2" s="851"/>
    </row>
    <row r="3" spans="1:11">
      <c r="A3" s="18" t="s">
        <v>91</v>
      </c>
      <c r="K3" s="832" t="s">
        <v>849</v>
      </c>
    </row>
    <row r="4" spans="1:11">
      <c r="A4" s="17"/>
      <c r="K4" s="833" t="s">
        <v>850</v>
      </c>
    </row>
    <row r="7" spans="1:11">
      <c r="B7" t="s">
        <v>34</v>
      </c>
    </row>
    <row r="10" spans="1:11">
      <c r="B10" s="14" t="s">
        <v>390</v>
      </c>
      <c r="C10" s="14"/>
      <c r="D10" s="14"/>
      <c r="E10" s="14"/>
      <c r="F10" s="14"/>
      <c r="G10" s="14"/>
      <c r="H10" s="14"/>
      <c r="I10" s="14"/>
    </row>
    <row r="12" spans="1:11">
      <c r="B12" t="s">
        <v>35</v>
      </c>
    </row>
    <row r="14" spans="1:11">
      <c r="B14" t="s">
        <v>887</v>
      </c>
    </row>
    <row r="16" spans="1:11" ht="35.25" customHeight="1">
      <c r="B16" s="850" t="s">
        <v>89</v>
      </c>
      <c r="C16" s="850"/>
      <c r="D16" s="850"/>
      <c r="E16" s="850"/>
      <c r="F16" s="850"/>
      <c r="G16" s="850"/>
      <c r="H16" s="850"/>
    </row>
    <row r="18" spans="2:9" ht="50.25" customHeight="1">
      <c r="B18" s="850" t="s">
        <v>90</v>
      </c>
      <c r="C18" s="850"/>
      <c r="D18" s="850"/>
      <c r="E18" s="850"/>
      <c r="F18" s="850"/>
      <c r="G18" s="850"/>
      <c r="H18" s="850"/>
      <c r="I18" s="850"/>
    </row>
    <row r="20" spans="2:9" ht="42" customHeight="1">
      <c r="B20" s="850" t="s">
        <v>109</v>
      </c>
      <c r="C20" s="850"/>
      <c r="D20" s="850"/>
      <c r="E20" s="850"/>
      <c r="F20" s="850"/>
      <c r="G20" s="850"/>
      <c r="H20" s="850"/>
      <c r="I20" s="850"/>
    </row>
    <row r="22" spans="2:9">
      <c r="B22" t="s">
        <v>130</v>
      </c>
    </row>
  </sheetData>
  <mergeCells count="4">
    <mergeCell ref="B18:I18"/>
    <mergeCell ref="B16:H16"/>
    <mergeCell ref="B20:I20"/>
    <mergeCell ref="A2:I2"/>
  </mergeCells>
  <phoneticPr fontId="2"/>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51"/>
  <sheetViews>
    <sheetView showGridLines="0" zoomScaleNormal="100" zoomScaleSheetLayoutView="100" workbookViewId="0">
      <selection activeCell="E50" sqref="E50"/>
    </sheetView>
  </sheetViews>
  <sheetFormatPr defaultRowHeight="18"/>
  <cols>
    <col min="1" max="1" width="2" customWidth="1"/>
    <col min="2" max="2" width="3" customWidth="1"/>
    <col min="3" max="3" width="14.5" style="160" customWidth="1"/>
    <col min="4" max="4" width="6.69921875" style="160" customWidth="1"/>
    <col min="5" max="5" width="7.5" style="160" customWidth="1"/>
    <col min="6" max="6" width="12.19921875" style="160" customWidth="1"/>
    <col min="7" max="7" width="6.5" style="160" customWidth="1"/>
    <col min="8" max="8" width="4.5" style="160" customWidth="1"/>
    <col min="9" max="9" width="9.5" style="160" customWidth="1"/>
    <col min="10" max="10" width="7" style="300" customWidth="1"/>
    <col min="11" max="11" width="10.09765625" style="300" customWidth="1"/>
    <col min="12" max="12" width="2.09765625" customWidth="1"/>
    <col min="13" max="14" width="9" style="57"/>
    <col min="15" max="15" width="13" style="57" bestFit="1" customWidth="1"/>
    <col min="16" max="16" width="29.5" style="57" bestFit="1" customWidth="1"/>
    <col min="17" max="17" width="25" style="57" bestFit="1" customWidth="1"/>
    <col min="18" max="18" width="21.3984375" style="57" bestFit="1" customWidth="1"/>
    <col min="19" max="19" width="13" style="57" bestFit="1" customWidth="1"/>
    <col min="20" max="20" width="23.5" style="57" bestFit="1" customWidth="1"/>
    <col min="21" max="24" width="10.5" style="57" customWidth="1"/>
    <col min="25" max="28" width="9" style="57"/>
  </cols>
  <sheetData>
    <row r="1" spans="1:14">
      <c r="A1" s="29" t="s">
        <v>839</v>
      </c>
      <c r="B1" s="31"/>
      <c r="C1" s="296"/>
      <c r="D1" s="296"/>
      <c r="E1" s="297"/>
      <c r="F1" s="298"/>
      <c r="G1" s="298"/>
      <c r="H1" s="298"/>
      <c r="I1" s="298"/>
      <c r="J1" s="298"/>
      <c r="K1" s="298"/>
      <c r="L1" s="135" t="str">
        <f>IF('１申請者概要'!$B$9="","","申請者名："&amp;'１申請者概要'!$B$9)</f>
        <v/>
      </c>
    </row>
    <row r="2" spans="1:14">
      <c r="A2" s="996" t="str">
        <f>注意事項等!A2</f>
        <v>福島県ＺＥＢ化モデル事業補助金</v>
      </c>
      <c r="B2" s="996"/>
      <c r="C2" s="996"/>
      <c r="D2" s="996"/>
      <c r="E2" s="996"/>
      <c r="F2" s="996"/>
      <c r="G2" s="996"/>
      <c r="H2" s="996"/>
      <c r="I2" s="996"/>
      <c r="J2" s="996"/>
      <c r="K2" s="996"/>
      <c r="L2" s="996"/>
    </row>
    <row r="3" spans="1:14">
      <c r="B3" s="18"/>
      <c r="C3" s="299"/>
    </row>
    <row r="4" spans="1:14" s="57" customFormat="1" ht="18.600000000000001" thickBot="1">
      <c r="A4" s="121" t="s">
        <v>255</v>
      </c>
      <c r="B4"/>
      <c r="C4" s="160"/>
      <c r="D4" s="160"/>
      <c r="E4" s="160"/>
      <c r="F4" s="160"/>
      <c r="G4" s="160"/>
      <c r="H4" s="160"/>
      <c r="I4" s="160"/>
      <c r="J4" s="300"/>
      <c r="K4" s="300"/>
      <c r="L4"/>
    </row>
    <row r="5" spans="1:14" s="57" customFormat="1">
      <c r="A5" s="157" t="s">
        <v>234</v>
      </c>
      <c r="B5" s="148"/>
      <c r="C5" s="301"/>
      <c r="D5" s="302"/>
      <c r="E5" s="302"/>
      <c r="F5" s="302"/>
      <c r="G5" s="302"/>
      <c r="H5" s="301"/>
      <c r="I5" s="301"/>
      <c r="J5" s="301"/>
      <c r="K5" s="301"/>
      <c r="L5" s="153"/>
    </row>
    <row r="6" spans="1:14" s="57" customFormat="1">
      <c r="A6" s="151"/>
      <c r="B6" s="13" t="s">
        <v>230</v>
      </c>
      <c r="C6" s="159"/>
      <c r="D6" s="303"/>
      <c r="E6" s="303"/>
      <c r="F6" s="303"/>
      <c r="G6" s="303"/>
      <c r="H6" s="159"/>
      <c r="I6" s="159"/>
      <c r="J6" s="159"/>
      <c r="K6" s="159"/>
      <c r="L6" s="154"/>
    </row>
    <row r="7" spans="1:14" s="57" customFormat="1" ht="51.9" customHeight="1">
      <c r="A7" s="151"/>
      <c r="B7" s="76"/>
      <c r="C7" s="894"/>
      <c r="D7" s="895"/>
      <c r="E7" s="895"/>
      <c r="F7" s="895"/>
      <c r="G7" s="895"/>
      <c r="H7" s="1115"/>
      <c r="I7" s="1115"/>
      <c r="J7" s="1115"/>
      <c r="K7" s="1116"/>
      <c r="L7" s="154"/>
    </row>
    <row r="8" spans="1:14" s="57" customFormat="1">
      <c r="A8" s="151"/>
      <c r="B8" s="13" t="s">
        <v>231</v>
      </c>
      <c r="C8" s="159"/>
      <c r="D8" s="304"/>
      <c r="E8" s="304"/>
      <c r="F8" s="304"/>
      <c r="G8" s="304"/>
      <c r="H8" s="159"/>
      <c r="I8" s="159"/>
      <c r="J8" s="159"/>
      <c r="K8" s="159"/>
      <c r="L8" s="154"/>
    </row>
    <row r="9" spans="1:14" s="57" customFormat="1" ht="30" customHeight="1">
      <c r="A9" s="151"/>
      <c r="B9" s="13"/>
      <c r="C9" s="894"/>
      <c r="D9" s="895"/>
      <c r="E9" s="895"/>
      <c r="F9" s="895"/>
      <c r="G9" s="895"/>
      <c r="H9" s="1115"/>
      <c r="I9" s="1115"/>
      <c r="J9" s="1115"/>
      <c r="K9" s="1116"/>
      <c r="L9" s="154"/>
    </row>
    <row r="10" spans="1:14" s="57" customFormat="1">
      <c r="A10" s="151"/>
      <c r="B10" s="13" t="s">
        <v>232</v>
      </c>
      <c r="C10" s="159"/>
      <c r="D10" s="304"/>
      <c r="E10" s="304"/>
      <c r="F10" s="304"/>
      <c r="G10" s="304"/>
      <c r="H10" s="159"/>
      <c r="I10" s="159"/>
      <c r="J10" s="159"/>
      <c r="K10" s="159"/>
      <c r="L10" s="154"/>
    </row>
    <row r="11" spans="1:14" s="57" customFormat="1" ht="30" customHeight="1">
      <c r="A11" s="151"/>
      <c r="B11" s="13"/>
      <c r="C11" s="894"/>
      <c r="D11" s="895"/>
      <c r="E11" s="895"/>
      <c r="F11" s="895"/>
      <c r="G11" s="895"/>
      <c r="H11" s="1115"/>
      <c r="I11" s="1115"/>
      <c r="J11" s="1115"/>
      <c r="K11" s="1116"/>
      <c r="L11" s="154"/>
    </row>
    <row r="12" spans="1:14" s="57" customFormat="1">
      <c r="A12" s="151"/>
      <c r="B12" s="13" t="s">
        <v>233</v>
      </c>
      <c r="C12" s="159"/>
      <c r="D12" s="304"/>
      <c r="E12" s="304"/>
      <c r="F12" s="304"/>
      <c r="G12" s="304"/>
      <c r="H12" s="159"/>
      <c r="I12" s="159"/>
      <c r="J12" s="159"/>
      <c r="K12" s="159"/>
      <c r="L12" s="154"/>
    </row>
    <row r="13" spans="1:14" s="57" customFormat="1" ht="30" customHeight="1">
      <c r="A13" s="151"/>
      <c r="B13" s="155"/>
      <c r="C13" s="894"/>
      <c r="D13" s="895"/>
      <c r="E13" s="895"/>
      <c r="F13" s="895"/>
      <c r="G13" s="895"/>
      <c r="H13" s="1115"/>
      <c r="I13" s="1115"/>
      <c r="J13" s="1115"/>
      <c r="K13" s="1116"/>
      <c r="L13" s="154"/>
    </row>
    <row r="14" spans="1:14" s="57" customFormat="1">
      <c r="A14" s="151"/>
      <c r="B14" s="155"/>
      <c r="C14" s="159"/>
      <c r="D14" s="304"/>
      <c r="E14" s="304"/>
      <c r="F14" s="304"/>
      <c r="G14" s="304"/>
      <c r="H14" s="159"/>
      <c r="I14" s="159"/>
      <c r="J14" s="159"/>
      <c r="K14" s="159"/>
      <c r="L14" s="154"/>
    </row>
    <row r="15" spans="1:14" s="57" customFormat="1">
      <c r="A15" s="151" t="s">
        <v>235</v>
      </c>
      <c r="B15" s="155"/>
      <c r="C15" s="159"/>
      <c r="D15" s="304"/>
      <c r="E15" s="304"/>
      <c r="F15" s="304"/>
      <c r="G15" s="304"/>
      <c r="H15" s="159"/>
      <c r="I15" s="159"/>
      <c r="J15" s="159"/>
      <c r="K15" s="159"/>
      <c r="L15" s="154"/>
    </row>
    <row r="16" spans="1:14" s="57" customFormat="1">
      <c r="A16" s="151"/>
      <c r="B16" s="156" t="s">
        <v>426</v>
      </c>
      <c r="C16" s="159"/>
      <c r="D16" s="305"/>
      <c r="E16" s="636" t="s">
        <v>247</v>
      </c>
      <c r="F16" s="638" t="s">
        <v>429</v>
      </c>
      <c r="G16" s="639"/>
      <c r="H16" s="641" t="s">
        <v>428</v>
      </c>
      <c r="I16" s="637" t="s">
        <v>427</v>
      </c>
      <c r="J16" s="640"/>
      <c r="K16" s="641" t="s">
        <v>430</v>
      </c>
      <c r="L16" s="154"/>
      <c r="N16" s="161"/>
    </row>
    <row r="17" spans="1:18" s="57" customFormat="1">
      <c r="A17" s="151"/>
      <c r="B17" s="156" t="s">
        <v>236</v>
      </c>
      <c r="C17" s="159"/>
      <c r="D17" s="304"/>
      <c r="E17" s="304"/>
      <c r="F17" s="304"/>
      <c r="G17" s="304"/>
      <c r="H17" s="159"/>
      <c r="I17" s="159"/>
      <c r="J17" s="159"/>
      <c r="K17" s="159"/>
      <c r="L17" s="154"/>
    </row>
    <row r="18" spans="1:18" s="57" customFormat="1" ht="25.2" customHeight="1">
      <c r="A18" s="151"/>
      <c r="B18" s="156"/>
      <c r="C18" s="894"/>
      <c r="D18" s="895"/>
      <c r="E18" s="895"/>
      <c r="F18" s="895"/>
      <c r="G18" s="895"/>
      <c r="H18" s="1115"/>
      <c r="I18" s="1115"/>
      <c r="J18" s="1115"/>
      <c r="K18" s="1116"/>
      <c r="L18" s="154"/>
    </row>
    <row r="19" spans="1:18" s="57" customFormat="1">
      <c r="A19" s="151"/>
      <c r="B19" s="156"/>
      <c r="C19" s="159"/>
      <c r="D19" s="304"/>
      <c r="E19" s="304"/>
      <c r="F19" s="304"/>
      <c r="G19" s="304"/>
      <c r="H19" s="159"/>
      <c r="I19" s="159"/>
      <c r="J19" s="159"/>
      <c r="K19" s="159"/>
      <c r="L19" s="154"/>
      <c r="N19" s="161" t="s">
        <v>264</v>
      </c>
      <c r="O19" s="161"/>
      <c r="P19" s="161"/>
      <c r="Q19" s="161"/>
      <c r="R19" s="64"/>
    </row>
    <row r="20" spans="1:18" s="57" customFormat="1">
      <c r="A20" s="151"/>
      <c r="B20" s="156" t="s">
        <v>258</v>
      </c>
      <c r="C20" s="159"/>
      <c r="D20" s="304"/>
      <c r="E20" s="304"/>
      <c r="F20" s="304"/>
      <c r="G20" s="304"/>
      <c r="H20" s="159"/>
      <c r="I20" s="159"/>
      <c r="J20" s="159"/>
      <c r="K20" s="159"/>
      <c r="L20" s="154"/>
      <c r="N20" s="161" t="s">
        <v>277</v>
      </c>
      <c r="O20" s="161"/>
      <c r="P20" s="161"/>
      <c r="Q20" s="161"/>
      <c r="R20" s="64"/>
    </row>
    <row r="21" spans="1:18" s="57" customFormat="1" ht="18.75" customHeight="1">
      <c r="A21" s="151"/>
      <c r="B21" s="156"/>
      <c r="C21" s="1118"/>
      <c r="D21" s="1118"/>
      <c r="E21" s="1118"/>
      <c r="F21" s="1118"/>
      <c r="G21" s="1135"/>
      <c r="H21" s="1136"/>
      <c r="I21" s="1137"/>
      <c r="J21" s="1119"/>
      <c r="K21" s="1119"/>
      <c r="L21" s="154"/>
      <c r="N21" s="161"/>
      <c r="O21" s="200" t="s">
        <v>265</v>
      </c>
      <c r="P21" s="200" t="s">
        <v>266</v>
      </c>
      <c r="Q21" s="200" t="s">
        <v>267</v>
      </c>
      <c r="R21" s="199" t="s">
        <v>268</v>
      </c>
    </row>
    <row r="22" spans="1:18" s="57" customFormat="1">
      <c r="A22" s="151"/>
      <c r="B22" s="156"/>
      <c r="C22" s="1118"/>
      <c r="D22" s="1118"/>
      <c r="E22" s="1118"/>
      <c r="F22" s="1118"/>
      <c r="G22" s="1135"/>
      <c r="H22" s="1136"/>
      <c r="I22" s="1137"/>
      <c r="J22" s="1119"/>
      <c r="K22" s="1119"/>
      <c r="L22" s="154"/>
      <c r="N22" s="161"/>
      <c r="O22" s="200" t="s">
        <v>269</v>
      </c>
      <c r="P22" s="200" t="s">
        <v>279</v>
      </c>
      <c r="Q22" s="200" t="s">
        <v>270</v>
      </c>
      <c r="R22" s="199" t="s">
        <v>271</v>
      </c>
    </row>
    <row r="23" spans="1:18" s="57" customFormat="1">
      <c r="A23" s="151"/>
      <c r="B23" s="156"/>
      <c r="C23" s="159"/>
      <c r="D23" s="304"/>
      <c r="E23" s="304"/>
      <c r="F23" s="304"/>
      <c r="G23" s="304"/>
      <c r="H23" s="159"/>
      <c r="I23" s="159"/>
      <c r="J23" s="159"/>
      <c r="K23" s="159"/>
      <c r="L23" s="154"/>
      <c r="R23" s="64"/>
    </row>
    <row r="24" spans="1:18" s="57" customFormat="1" ht="18.75" customHeight="1">
      <c r="A24" s="151"/>
      <c r="B24" s="156" t="s">
        <v>259</v>
      </c>
      <c r="C24" s="159"/>
      <c r="D24" s="304"/>
      <c r="E24" s="304"/>
      <c r="F24" s="304"/>
      <c r="G24" s="304"/>
      <c r="H24" s="159"/>
      <c r="I24" s="159"/>
      <c r="J24" s="159"/>
      <c r="K24" s="159"/>
      <c r="L24" s="154"/>
      <c r="N24" s="161" t="s">
        <v>278</v>
      </c>
      <c r="O24" s="161"/>
      <c r="P24" s="161"/>
      <c r="Q24" s="161"/>
      <c r="R24" s="64"/>
    </row>
    <row r="25" spans="1:18" s="57" customFormat="1">
      <c r="A25" s="151"/>
      <c r="B25" s="156"/>
      <c r="C25" s="1118"/>
      <c r="D25" s="1118"/>
      <c r="E25" s="1118"/>
      <c r="F25" s="1118"/>
      <c r="G25" s="1135"/>
      <c r="H25" s="1136"/>
      <c r="I25" s="1137"/>
      <c r="J25" s="1119"/>
      <c r="K25" s="1119"/>
      <c r="L25" s="154"/>
      <c r="N25" s="161"/>
      <c r="O25" s="198" t="s">
        <v>272</v>
      </c>
      <c r="P25" s="198" t="s">
        <v>280</v>
      </c>
      <c r="Q25" s="198" t="s">
        <v>273</v>
      </c>
      <c r="R25" s="64"/>
    </row>
    <row r="26" spans="1:18" s="57" customFormat="1">
      <c r="A26" s="151"/>
      <c r="B26" s="156"/>
      <c r="C26" s="1118"/>
      <c r="D26" s="1118"/>
      <c r="E26" s="1118"/>
      <c r="F26" s="1118"/>
      <c r="G26" s="1135"/>
      <c r="H26" s="1136"/>
      <c r="I26" s="1137"/>
      <c r="J26" s="1119"/>
      <c r="K26" s="1119"/>
      <c r="L26" s="154"/>
      <c r="N26" s="161"/>
      <c r="O26" s="198" t="s">
        <v>274</v>
      </c>
      <c r="P26" s="198" t="s">
        <v>275</v>
      </c>
      <c r="Q26" s="198" t="s">
        <v>276</v>
      </c>
    </row>
    <row r="27" spans="1:18" s="57" customFormat="1" ht="20.25" customHeight="1">
      <c r="A27" s="151"/>
      <c r="B27" s="156"/>
      <c r="C27" s="159"/>
      <c r="D27" s="304"/>
      <c r="E27" s="304"/>
      <c r="F27" s="304"/>
      <c r="G27" s="304"/>
      <c r="H27" s="159"/>
      <c r="I27" s="159"/>
      <c r="J27" s="159"/>
      <c r="K27" s="159"/>
      <c r="L27" s="154"/>
    </row>
    <row r="28" spans="1:18" s="57" customFormat="1" ht="27.75" customHeight="1" thickBot="1">
      <c r="A28" s="151"/>
      <c r="B28" s="156" t="s">
        <v>237</v>
      </c>
      <c r="C28" s="159"/>
      <c r="D28" s="304"/>
      <c r="E28" s="304"/>
      <c r="F28" s="304"/>
      <c r="G28" s="304"/>
      <c r="H28" s="159"/>
      <c r="I28" s="159"/>
      <c r="J28" s="159"/>
      <c r="K28" s="159"/>
      <c r="L28" s="154"/>
    </row>
    <row r="29" spans="1:18" s="57" customFormat="1" ht="27.75" customHeight="1" thickBot="1">
      <c r="A29" s="151"/>
      <c r="B29" s="22"/>
      <c r="C29" s="306" t="s">
        <v>59</v>
      </c>
      <c r="D29" s="307" t="s">
        <v>177</v>
      </c>
      <c r="E29" s="1138" t="s">
        <v>172</v>
      </c>
      <c r="F29" s="1139"/>
      <c r="G29" s="1139"/>
      <c r="H29" s="1139"/>
      <c r="I29" s="1139"/>
      <c r="J29" s="1139"/>
      <c r="K29" s="308"/>
      <c r="L29" s="154"/>
    </row>
    <row r="30" spans="1:18" s="57" customFormat="1" ht="27.75" customHeight="1">
      <c r="A30" s="151"/>
      <c r="B30" s="147">
        <v>1</v>
      </c>
      <c r="C30" s="309" t="s">
        <v>173</v>
      </c>
      <c r="D30" s="310"/>
      <c r="E30" s="891"/>
      <c r="F30" s="892"/>
      <c r="G30" s="892"/>
      <c r="H30" s="892"/>
      <c r="I30" s="892"/>
      <c r="J30" s="892"/>
      <c r="K30" s="1131"/>
      <c r="L30" s="154"/>
    </row>
    <row r="31" spans="1:18" s="57" customFormat="1" ht="36">
      <c r="A31" s="151"/>
      <c r="B31" s="79">
        <v>2</v>
      </c>
      <c r="C31" s="311" t="s">
        <v>174</v>
      </c>
      <c r="D31" s="312"/>
      <c r="E31" s="894"/>
      <c r="F31" s="895"/>
      <c r="G31" s="895"/>
      <c r="H31" s="895"/>
      <c r="I31" s="895"/>
      <c r="J31" s="895"/>
      <c r="K31" s="1117"/>
      <c r="L31" s="154"/>
    </row>
    <row r="32" spans="1:18" s="57" customFormat="1" ht="27.75" customHeight="1">
      <c r="A32" s="151"/>
      <c r="B32" s="79">
        <v>3</v>
      </c>
      <c r="C32" s="311" t="s">
        <v>60</v>
      </c>
      <c r="D32" s="312"/>
      <c r="E32" s="894"/>
      <c r="F32" s="895"/>
      <c r="G32" s="895"/>
      <c r="H32" s="895"/>
      <c r="I32" s="895"/>
      <c r="J32" s="895"/>
      <c r="K32" s="1117"/>
      <c r="L32" s="154"/>
    </row>
    <row r="33" spans="1:12" s="57" customFormat="1" ht="27.75" customHeight="1">
      <c r="A33" s="151"/>
      <c r="B33" s="79">
        <v>4</v>
      </c>
      <c r="C33" s="311" t="s">
        <v>175</v>
      </c>
      <c r="D33" s="312"/>
      <c r="E33" s="894"/>
      <c r="F33" s="895"/>
      <c r="G33" s="895"/>
      <c r="H33" s="895"/>
      <c r="I33" s="895"/>
      <c r="J33" s="895"/>
      <c r="K33" s="1117"/>
      <c r="L33" s="154"/>
    </row>
    <row r="34" spans="1:12" s="57" customFormat="1" ht="27.75" customHeight="1" thickBot="1">
      <c r="A34" s="151"/>
      <c r="B34" s="83">
        <v>5</v>
      </c>
      <c r="C34" s="313" t="s">
        <v>176</v>
      </c>
      <c r="D34" s="314"/>
      <c r="E34" s="1140"/>
      <c r="F34" s="1141"/>
      <c r="G34" s="1141"/>
      <c r="H34" s="1141"/>
      <c r="I34" s="1141"/>
      <c r="J34" s="1141"/>
      <c r="K34" s="1142"/>
      <c r="L34" s="154"/>
    </row>
    <row r="35" spans="1:12" s="57" customFormat="1">
      <c r="A35" s="151"/>
      <c r="B35" s="76"/>
      <c r="C35" s="304"/>
      <c r="D35" s="304"/>
      <c r="E35" s="304"/>
      <c r="F35" s="304"/>
      <c r="G35" s="304"/>
      <c r="H35" s="159"/>
      <c r="I35" s="159"/>
      <c r="J35" s="159"/>
      <c r="K35" s="159"/>
      <c r="L35" s="154"/>
    </row>
    <row r="36" spans="1:12" s="57" customFormat="1">
      <c r="A36" s="151" t="s">
        <v>238</v>
      </c>
      <c r="B36" s="76"/>
      <c r="C36" s="304"/>
      <c r="D36" s="304"/>
      <c r="E36" s="304"/>
      <c r="F36" s="304"/>
      <c r="G36" s="304"/>
      <c r="H36" s="159"/>
      <c r="I36" s="159"/>
      <c r="J36" s="159"/>
      <c r="K36" s="159"/>
      <c r="L36" s="154"/>
    </row>
    <row r="37" spans="1:12" s="57" customFormat="1">
      <c r="A37" s="151"/>
      <c r="B37" s="76"/>
      <c r="C37" s="304"/>
      <c r="D37" s="304"/>
      <c r="E37" s="304"/>
      <c r="F37" s="304"/>
      <c r="G37" s="304"/>
      <c r="H37" s="159"/>
      <c r="I37" s="159"/>
      <c r="J37" s="159"/>
      <c r="K37" s="159"/>
      <c r="L37" s="154"/>
    </row>
    <row r="38" spans="1:12" s="57" customFormat="1" ht="18.600000000000001" thickBot="1">
      <c r="A38" s="151"/>
      <c r="B38" s="76" t="s">
        <v>248</v>
      </c>
      <c r="C38" s="304"/>
      <c r="D38" s="304"/>
      <c r="E38" s="304"/>
      <c r="F38" s="304"/>
      <c r="G38" s="304"/>
      <c r="H38" s="159"/>
      <c r="I38" s="159"/>
      <c r="J38" s="159"/>
      <c r="K38" s="159"/>
      <c r="L38" s="154"/>
    </row>
    <row r="39" spans="1:12" s="57" customFormat="1" ht="18.600000000000001" thickBot="1">
      <c r="A39" s="151"/>
      <c r="B39" s="152" t="s">
        <v>239</v>
      </c>
      <c r="C39" s="315"/>
      <c r="D39" s="315"/>
      <c r="E39" s="316"/>
      <c r="F39" s="315" t="s">
        <v>240</v>
      </c>
      <c r="G39" s="315"/>
      <c r="H39" s="317"/>
      <c r="I39" s="318" t="s">
        <v>241</v>
      </c>
      <c r="J39" s="319"/>
      <c r="K39" s="320"/>
      <c r="L39" s="154"/>
    </row>
    <row r="40" spans="1:12" s="57" customFormat="1">
      <c r="A40" s="151"/>
      <c r="B40" s="1132" t="s">
        <v>242</v>
      </c>
      <c r="C40" s="1133"/>
      <c r="D40" s="1133"/>
      <c r="E40" s="1134"/>
      <c r="F40" s="1123"/>
      <c r="G40" s="1143"/>
      <c r="H40" s="1144"/>
      <c r="I40" s="1123"/>
      <c r="J40" s="1124"/>
      <c r="K40" s="1125"/>
      <c r="L40" s="154"/>
    </row>
    <row r="41" spans="1:12" s="57" customFormat="1">
      <c r="A41" s="151"/>
      <c r="B41" s="1128" t="s">
        <v>243</v>
      </c>
      <c r="C41" s="1129"/>
      <c r="D41" s="1129"/>
      <c r="E41" s="1130"/>
      <c r="F41" s="1120"/>
      <c r="G41" s="1121"/>
      <c r="H41" s="1122"/>
      <c r="I41" s="1120"/>
      <c r="J41" s="1126"/>
      <c r="K41" s="1127"/>
      <c r="L41" s="154"/>
    </row>
    <row r="42" spans="1:12" s="57" customFormat="1">
      <c r="A42" s="151"/>
      <c r="B42" s="1128" t="s">
        <v>244</v>
      </c>
      <c r="C42" s="1129"/>
      <c r="D42" s="1129"/>
      <c r="E42" s="1130"/>
      <c r="F42" s="1120"/>
      <c r="G42" s="1121"/>
      <c r="H42" s="1122"/>
      <c r="I42" s="1120"/>
      <c r="J42" s="1126"/>
      <c r="K42" s="1127"/>
      <c r="L42" s="154"/>
    </row>
    <row r="43" spans="1:12" s="57" customFormat="1">
      <c r="A43" s="151"/>
      <c r="B43" s="1128" t="s">
        <v>245</v>
      </c>
      <c r="C43" s="1129"/>
      <c r="D43" s="1129"/>
      <c r="E43" s="1130"/>
      <c r="F43" s="1120"/>
      <c r="G43" s="1121"/>
      <c r="H43" s="1122"/>
      <c r="I43" s="1120"/>
      <c r="J43" s="1126"/>
      <c r="K43" s="1127"/>
      <c r="L43" s="154"/>
    </row>
    <row r="44" spans="1:12" s="57" customFormat="1" ht="18.600000000000001" thickBot="1">
      <c r="A44" s="151"/>
      <c r="B44" s="1112" t="s">
        <v>246</v>
      </c>
      <c r="C44" s="1113"/>
      <c r="D44" s="1113"/>
      <c r="E44" s="1114"/>
      <c r="F44" s="1102"/>
      <c r="G44" s="1105"/>
      <c r="H44" s="1106"/>
      <c r="I44" s="1102"/>
      <c r="J44" s="1103"/>
      <c r="K44" s="1104"/>
      <c r="L44" s="154"/>
    </row>
    <row r="45" spans="1:12" s="57" customFormat="1">
      <c r="A45" s="151"/>
      <c r="B45" s="159"/>
      <c r="C45" s="160"/>
      <c r="D45" s="160"/>
      <c r="E45" s="160"/>
      <c r="F45" s="159"/>
      <c r="G45" s="159"/>
      <c r="H45" s="160"/>
      <c r="I45" s="159"/>
      <c r="J45" s="160"/>
      <c r="K45" s="160"/>
      <c r="L45" s="154"/>
    </row>
    <row r="46" spans="1:12" s="57" customFormat="1">
      <c r="A46" s="151"/>
      <c r="B46" s="156" t="s">
        <v>249</v>
      </c>
      <c r="C46" s="304"/>
      <c r="D46" s="304"/>
      <c r="E46" s="304"/>
      <c r="F46" s="304"/>
      <c r="G46" s="304"/>
      <c r="H46" s="159"/>
      <c r="I46" s="159"/>
      <c r="J46" s="159"/>
      <c r="K46" s="159"/>
      <c r="L46" s="154"/>
    </row>
    <row r="47" spans="1:12" s="57" customFormat="1">
      <c r="A47" s="151"/>
      <c r="B47" s="76"/>
      <c r="C47" s="894"/>
      <c r="D47" s="1115"/>
      <c r="E47" s="1115"/>
      <c r="F47" s="1115"/>
      <c r="G47" s="1115"/>
      <c r="H47" s="1115"/>
      <c r="I47" s="1115"/>
      <c r="J47" s="1115"/>
      <c r="K47" s="1116"/>
      <c r="L47" s="154"/>
    </row>
    <row r="48" spans="1:12" s="57" customFormat="1">
      <c r="A48" s="151"/>
      <c r="B48" s="76"/>
      <c r="C48" s="304"/>
      <c r="D48" s="321"/>
      <c r="E48" s="321"/>
      <c r="F48" s="321"/>
      <c r="G48" s="321"/>
      <c r="H48" s="321"/>
      <c r="I48" s="321"/>
      <c r="J48" s="321"/>
      <c r="K48" s="321"/>
      <c r="L48" s="154"/>
    </row>
    <row r="49" spans="1:12" s="57" customFormat="1">
      <c r="A49" s="151"/>
      <c r="B49" s="76" t="s">
        <v>250</v>
      </c>
      <c r="C49" s="304"/>
      <c r="D49" s="304"/>
      <c r="E49" s="304"/>
      <c r="F49" s="304"/>
      <c r="G49" s="304"/>
      <c r="H49" s="159"/>
      <c r="I49" s="159"/>
      <c r="J49" s="159"/>
      <c r="K49" s="159"/>
      <c r="L49" s="154"/>
    </row>
    <row r="50" spans="1:12">
      <c r="A50" s="151"/>
      <c r="B50" s="76"/>
      <c r="C50" s="1108" t="s">
        <v>251</v>
      </c>
      <c r="D50" s="1109"/>
      <c r="E50" s="312"/>
      <c r="F50" s="158"/>
      <c r="G50" s="1110"/>
      <c r="H50" s="1111"/>
      <c r="I50" s="1111"/>
      <c r="J50" s="1111"/>
      <c r="K50" s="1111"/>
      <c r="L50" s="154"/>
    </row>
    <row r="51" spans="1:12" ht="18.600000000000001" thickBot="1">
      <c r="A51" s="150"/>
      <c r="B51" s="149"/>
      <c r="C51" s="1107"/>
      <c r="D51" s="1107"/>
      <c r="E51" s="1107"/>
      <c r="F51" s="1107"/>
      <c r="G51" s="620"/>
      <c r="H51" s="322"/>
      <c r="I51" s="322"/>
      <c r="J51" s="323"/>
      <c r="K51" s="323"/>
      <c r="L51" s="61"/>
    </row>
  </sheetData>
  <mergeCells count="47">
    <mergeCell ref="A2:L2"/>
    <mergeCell ref="F41:H41"/>
    <mergeCell ref="F42:H42"/>
    <mergeCell ref="G26:I26"/>
    <mergeCell ref="E29:J29"/>
    <mergeCell ref="E32:K32"/>
    <mergeCell ref="E33:K33"/>
    <mergeCell ref="E34:K34"/>
    <mergeCell ref="F40:H40"/>
    <mergeCell ref="C21:D21"/>
    <mergeCell ref="E21:F21"/>
    <mergeCell ref="J21:K21"/>
    <mergeCell ref="C22:D22"/>
    <mergeCell ref="E22:F22"/>
    <mergeCell ref="J22:K22"/>
    <mergeCell ref="G21:I21"/>
    <mergeCell ref="G22:I22"/>
    <mergeCell ref="C25:D25"/>
    <mergeCell ref="E25:F25"/>
    <mergeCell ref="J25:K25"/>
    <mergeCell ref="C26:D26"/>
    <mergeCell ref="G25:I25"/>
    <mergeCell ref="E31:K31"/>
    <mergeCell ref="E26:F26"/>
    <mergeCell ref="J26:K26"/>
    <mergeCell ref="F43:H43"/>
    <mergeCell ref="I40:K40"/>
    <mergeCell ref="I41:K41"/>
    <mergeCell ref="I42:K42"/>
    <mergeCell ref="I43:K43"/>
    <mergeCell ref="B43:E43"/>
    <mergeCell ref="E30:K30"/>
    <mergeCell ref="B40:E40"/>
    <mergeCell ref="B41:E41"/>
    <mergeCell ref="B42:E42"/>
    <mergeCell ref="C7:K7"/>
    <mergeCell ref="C9:K9"/>
    <mergeCell ref="C11:K11"/>
    <mergeCell ref="C13:K13"/>
    <mergeCell ref="C18:K18"/>
    <mergeCell ref="I44:K44"/>
    <mergeCell ref="F44:H44"/>
    <mergeCell ref="C51:F51"/>
    <mergeCell ref="C50:D50"/>
    <mergeCell ref="G50:K50"/>
    <mergeCell ref="B44:E44"/>
    <mergeCell ref="C47:K47"/>
  </mergeCells>
  <phoneticPr fontId="2"/>
  <dataValidations count="5">
    <dataValidation allowBlank="1" showInputMessage="1" sqref="E30:E34"/>
    <dataValidation type="list" allowBlank="1" showInputMessage="1" sqref="D30:D34">
      <formula1>"有,無"</formula1>
    </dataValidation>
    <dataValidation type="list" allowBlank="1" showInputMessage="1" showErrorMessage="1" sqref="E50">
      <formula1>"有,無"</formula1>
    </dataValidation>
    <dataValidation type="list" allowBlank="1" showInputMessage="1" sqref="C21:G22 J21:K22">
      <formula1>"集中検針,データ出力機能,タイムプログラム制御,最適起動停止機能,一覧出力,日・月・年報の表示・出力,トレンドグラフ表示,節電運転制御"</formula1>
    </dataValidation>
    <dataValidation type="list" allowBlank="1" showInputMessage="1" sqref="C25:G26 J25:K26">
      <formula1>"機器履歴管理,稼働実績管理,警報データ管理,見える化,エネルギ－消費分析,管理 最適化制御"</formula1>
    </dataValidation>
  </dataValidations>
  <pageMargins left="0.70866141732283472" right="0" top="0.74803149606299213" bottom="0.74803149606299213" header="0.31496062992125984" footer="0.31496062992125984"/>
  <pageSetup paperSize="9" fitToHeight="2" orientation="portrait" r:id="rId1"/>
  <rowBreaks count="1" manualBreakCount="1">
    <brk id="27" max="11"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
  <sheetViews>
    <sheetView showGridLines="0" zoomScaleNormal="100" zoomScaleSheetLayoutView="100" zoomScalePageLayoutView="120" workbookViewId="0">
      <selection activeCell="J14" sqref="J14"/>
    </sheetView>
  </sheetViews>
  <sheetFormatPr defaultRowHeight="18"/>
  <cols>
    <col min="1" max="1" width="12.69921875" customWidth="1"/>
    <col min="2" max="11" width="7.3984375" customWidth="1"/>
    <col min="12" max="25" width="9" style="57"/>
  </cols>
  <sheetData>
    <row r="1" spans="1:18">
      <c r="A1" s="29" t="s">
        <v>839</v>
      </c>
      <c r="B1" s="31"/>
      <c r="C1" s="31"/>
      <c r="D1" s="31"/>
      <c r="E1" s="31"/>
      <c r="F1" s="31"/>
      <c r="G1" s="31"/>
      <c r="H1" s="31"/>
      <c r="I1" s="31"/>
      <c r="J1" s="31"/>
      <c r="K1" s="135" t="str">
        <f>IF('１申請者概要'!$B$9="","","申請者名："&amp;'１申請者概要'!$B$9)</f>
        <v/>
      </c>
    </row>
    <row r="2" spans="1:18">
      <c r="A2" s="996" t="str">
        <f>注意事項等!A2</f>
        <v>福島県ＺＥＢ化モデル事業補助金</v>
      </c>
      <c r="B2" s="996"/>
      <c r="C2" s="996"/>
      <c r="D2" s="996"/>
      <c r="E2" s="996"/>
      <c r="F2" s="996"/>
      <c r="G2" s="996"/>
      <c r="H2" s="996"/>
      <c r="I2" s="996"/>
      <c r="J2" s="996"/>
      <c r="K2" s="996"/>
    </row>
    <row r="3" spans="1:18">
      <c r="A3" s="18"/>
    </row>
    <row r="4" spans="1:18" ht="18.600000000000001" thickBot="1">
      <c r="A4" s="121" t="s">
        <v>199</v>
      </c>
    </row>
    <row r="5" spans="1:18">
      <c r="A5" s="1147"/>
      <c r="B5" s="1148"/>
      <c r="C5" s="1148"/>
      <c r="D5" s="1148"/>
      <c r="E5" s="1148"/>
      <c r="F5" s="1148"/>
      <c r="G5" s="1148"/>
      <c r="H5" s="1148"/>
      <c r="I5" s="1148"/>
      <c r="J5" s="839"/>
      <c r="K5" s="324"/>
      <c r="M5" s="64"/>
    </row>
    <row r="6" spans="1:18" ht="18.75" customHeight="1">
      <c r="A6" s="325" t="s">
        <v>870</v>
      </c>
      <c r="B6" s="156"/>
      <c r="C6" s="326"/>
      <c r="D6" s="326"/>
      <c r="E6" s="303"/>
      <c r="F6" s="159"/>
      <c r="G6" s="303"/>
      <c r="H6" s="303"/>
      <c r="I6" s="303"/>
      <c r="J6" s="303"/>
      <c r="K6" s="327"/>
      <c r="M6" s="123" t="s">
        <v>869</v>
      </c>
      <c r="N6" s="59"/>
      <c r="O6" s="59"/>
      <c r="P6" s="59"/>
      <c r="Q6" s="59"/>
      <c r="R6" s="59"/>
    </row>
    <row r="7" spans="1:18" ht="18.75" customHeight="1">
      <c r="A7" s="328"/>
      <c r="B7" s="329" t="s">
        <v>204</v>
      </c>
      <c r="C7" s="156" t="s">
        <v>26</v>
      </c>
      <c r="D7" s="330"/>
      <c r="E7" s="330"/>
      <c r="F7" s="330"/>
      <c r="G7" s="159"/>
      <c r="H7" s="326"/>
      <c r="I7" s="326"/>
      <c r="J7" s="326"/>
      <c r="K7" s="327"/>
      <c r="M7" s="123" t="s">
        <v>867</v>
      </c>
      <c r="N7" s="59"/>
      <c r="O7" s="59"/>
      <c r="P7" s="59"/>
      <c r="Q7" s="59"/>
      <c r="R7" s="59"/>
    </row>
    <row r="8" spans="1:18" ht="18.600000000000001" customHeight="1">
      <c r="A8" s="328"/>
      <c r="B8" s="329" t="s">
        <v>205</v>
      </c>
      <c r="C8" s="1149"/>
      <c r="D8" s="1150"/>
      <c r="E8" s="1150"/>
      <c r="F8" s="1150"/>
      <c r="G8" s="1150"/>
      <c r="H8" s="326"/>
      <c r="I8" s="326"/>
      <c r="J8" s="326"/>
      <c r="K8" s="327"/>
      <c r="M8" s="123"/>
      <c r="N8" s="59"/>
      <c r="O8" s="59"/>
      <c r="P8" s="59"/>
      <c r="Q8" s="59"/>
      <c r="R8" s="59"/>
    </row>
    <row r="9" spans="1:18" ht="15" customHeight="1">
      <c r="A9" s="325"/>
      <c r="B9" s="156"/>
      <c r="C9" s="156"/>
      <c r="D9" s="156"/>
      <c r="E9" s="156"/>
      <c r="F9" s="156"/>
      <c r="G9" s="156"/>
      <c r="H9" s="331"/>
      <c r="I9" s="331"/>
      <c r="J9" s="331"/>
      <c r="K9" s="327"/>
      <c r="M9" s="123"/>
      <c r="N9" s="59"/>
      <c r="O9" s="59"/>
      <c r="P9" s="59"/>
      <c r="Q9" s="59"/>
      <c r="R9" s="59"/>
    </row>
    <row r="10" spans="1:18" ht="18.600000000000001" thickBot="1">
      <c r="A10" s="1145" t="s">
        <v>871</v>
      </c>
      <c r="B10" s="1146"/>
      <c r="C10" s="1146"/>
      <c r="D10" s="1146"/>
      <c r="E10" s="1146"/>
      <c r="F10" s="1146"/>
      <c r="G10" s="1146"/>
      <c r="H10" s="1146"/>
      <c r="I10" s="1146"/>
      <c r="J10" s="838"/>
      <c r="K10" s="327"/>
      <c r="M10" s="123"/>
      <c r="N10" s="59"/>
      <c r="O10" s="59"/>
      <c r="P10" s="59"/>
      <c r="Q10" s="59"/>
      <c r="R10" s="59"/>
    </row>
    <row r="11" spans="1:18" ht="24">
      <c r="A11" s="332" t="s">
        <v>27</v>
      </c>
      <c r="B11" s="195" t="s">
        <v>692</v>
      </c>
      <c r="C11" s="195" t="s">
        <v>92</v>
      </c>
      <c r="D11" s="195" t="s">
        <v>93</v>
      </c>
      <c r="E11" s="195" t="s">
        <v>94</v>
      </c>
      <c r="F11" s="195" t="s">
        <v>23</v>
      </c>
      <c r="G11" s="195" t="s">
        <v>24</v>
      </c>
      <c r="H11" s="195" t="s">
        <v>25</v>
      </c>
      <c r="I11" s="195" t="s">
        <v>95</v>
      </c>
      <c r="J11" s="836" t="s">
        <v>872</v>
      </c>
      <c r="K11" s="333" t="s">
        <v>873</v>
      </c>
      <c r="M11" s="59"/>
      <c r="N11" s="59"/>
      <c r="O11" s="59"/>
      <c r="P11" s="59"/>
      <c r="Q11" s="59"/>
      <c r="R11" s="59"/>
    </row>
    <row r="12" spans="1:18">
      <c r="A12" s="334"/>
      <c r="B12" s="336"/>
      <c r="C12" s="335"/>
      <c r="D12" s="335"/>
      <c r="E12" s="335"/>
      <c r="F12" s="335"/>
      <c r="G12" s="335"/>
      <c r="H12" s="335"/>
      <c r="I12" s="335"/>
      <c r="J12" s="840"/>
      <c r="K12" s="337"/>
      <c r="M12" s="59"/>
      <c r="N12" s="59"/>
      <c r="O12" s="59"/>
      <c r="P12" s="59"/>
      <c r="Q12" s="59"/>
      <c r="R12" s="59"/>
    </row>
    <row r="13" spans="1:18">
      <c r="A13" s="338"/>
      <c r="B13" s="339"/>
      <c r="C13" s="340"/>
      <c r="D13" s="339"/>
      <c r="E13" s="339"/>
      <c r="F13" s="339"/>
      <c r="G13" s="339"/>
      <c r="H13" s="339"/>
      <c r="I13" s="339"/>
      <c r="J13" s="841"/>
      <c r="K13" s="341"/>
      <c r="M13" s="123" t="s">
        <v>683</v>
      </c>
      <c r="N13" s="59"/>
      <c r="O13" s="59"/>
      <c r="P13" s="59"/>
      <c r="Q13" s="59"/>
      <c r="R13" s="59"/>
    </row>
    <row r="14" spans="1:18">
      <c r="A14" s="338"/>
      <c r="B14" s="339"/>
      <c r="C14" s="339"/>
      <c r="D14" s="339"/>
      <c r="E14" s="340"/>
      <c r="F14" s="339"/>
      <c r="G14" s="339"/>
      <c r="H14" s="339"/>
      <c r="I14" s="339"/>
      <c r="J14" s="841"/>
      <c r="K14" s="341"/>
      <c r="M14" s="59"/>
    </row>
    <row r="15" spans="1:18">
      <c r="A15" s="338"/>
      <c r="B15" s="339"/>
      <c r="C15" s="339"/>
      <c r="D15" s="339"/>
      <c r="E15" s="340"/>
      <c r="F15" s="339"/>
      <c r="G15" s="339"/>
      <c r="H15" s="339"/>
      <c r="I15" s="339"/>
      <c r="J15" s="841"/>
      <c r="K15" s="341"/>
    </row>
    <row r="16" spans="1:18">
      <c r="A16" s="338"/>
      <c r="B16" s="339"/>
      <c r="C16" s="339"/>
      <c r="D16" s="339"/>
      <c r="E16" s="340"/>
      <c r="F16" s="339"/>
      <c r="G16" s="339"/>
      <c r="H16" s="339"/>
      <c r="I16" s="339"/>
      <c r="J16" s="841"/>
      <c r="K16" s="341"/>
    </row>
    <row r="17" spans="1:11">
      <c r="A17" s="338"/>
      <c r="B17" s="339"/>
      <c r="C17" s="339"/>
      <c r="D17" s="339"/>
      <c r="E17" s="340"/>
      <c r="F17" s="339"/>
      <c r="G17" s="339"/>
      <c r="H17" s="339"/>
      <c r="I17" s="339"/>
      <c r="J17" s="841"/>
      <c r="K17" s="341"/>
    </row>
    <row r="18" spans="1:11">
      <c r="A18" s="338"/>
      <c r="B18" s="339"/>
      <c r="C18" s="339"/>
      <c r="D18" s="339"/>
      <c r="E18" s="340"/>
      <c r="F18" s="339"/>
      <c r="G18" s="339"/>
      <c r="H18" s="339"/>
      <c r="I18" s="339"/>
      <c r="J18" s="841"/>
      <c r="K18" s="341"/>
    </row>
    <row r="19" spans="1:11">
      <c r="A19" s="338"/>
      <c r="B19" s="339"/>
      <c r="C19" s="339"/>
      <c r="D19" s="339"/>
      <c r="E19" s="340"/>
      <c r="F19" s="339"/>
      <c r="G19" s="339"/>
      <c r="H19" s="339"/>
      <c r="I19" s="339"/>
      <c r="J19" s="841"/>
      <c r="K19" s="341"/>
    </row>
    <row r="20" spans="1:11">
      <c r="A20" s="338"/>
      <c r="B20" s="339"/>
      <c r="C20" s="339"/>
      <c r="D20" s="339"/>
      <c r="E20" s="339"/>
      <c r="F20" s="340"/>
      <c r="G20" s="339"/>
      <c r="H20" s="339"/>
      <c r="I20" s="339"/>
      <c r="J20" s="841"/>
      <c r="K20" s="341"/>
    </row>
    <row r="21" spans="1:11">
      <c r="A21" s="338"/>
      <c r="B21" s="339"/>
      <c r="C21" s="339"/>
      <c r="D21" s="339"/>
      <c r="E21" s="339"/>
      <c r="F21" s="339"/>
      <c r="G21" s="339"/>
      <c r="H21" s="339"/>
      <c r="I21" s="339"/>
      <c r="J21" s="841"/>
      <c r="K21" s="341"/>
    </row>
    <row r="22" spans="1:11" ht="18.600000000000001" thickBot="1">
      <c r="A22" s="342"/>
      <c r="B22" s="343"/>
      <c r="C22" s="343"/>
      <c r="D22" s="343"/>
      <c r="E22" s="343"/>
      <c r="F22" s="343"/>
      <c r="G22" s="343"/>
      <c r="H22" s="343"/>
      <c r="I22" s="343"/>
      <c r="J22" s="842"/>
      <c r="K22" s="344"/>
    </row>
    <row r="23" spans="1:11">
      <c r="A23" s="160"/>
      <c r="B23" s="160"/>
      <c r="C23" s="160"/>
      <c r="D23" s="160"/>
      <c r="E23" s="160"/>
      <c r="F23" s="160"/>
      <c r="G23" s="160"/>
      <c r="H23" s="160"/>
      <c r="I23" s="160"/>
      <c r="J23" s="160"/>
      <c r="K23" s="160"/>
    </row>
  </sheetData>
  <mergeCells count="4">
    <mergeCell ref="A2:K2"/>
    <mergeCell ref="A10:I10"/>
    <mergeCell ref="A5:I5"/>
    <mergeCell ref="C8:G8"/>
  </mergeCells>
  <phoneticPr fontId="2"/>
  <pageMargins left="0.70866141732283472" right="0" top="0.74803149606299213" bottom="0.74803149606299213" header="0.31496062992125984" footer="0.31496062992125984"/>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0"/>
  <sheetViews>
    <sheetView showGridLines="0" topLeftCell="A7" zoomScaleNormal="100" zoomScaleSheetLayoutView="100" workbookViewId="0">
      <selection activeCell="K7" sqref="K7"/>
    </sheetView>
  </sheetViews>
  <sheetFormatPr defaultRowHeight="18"/>
  <cols>
    <col min="1" max="1" width="4" customWidth="1"/>
    <col min="2" max="2" width="14.09765625" customWidth="1"/>
    <col min="3" max="6" width="11.3984375" customWidth="1"/>
    <col min="7" max="7" width="22.5" customWidth="1"/>
    <col min="8" max="8" width="9" style="57"/>
    <col min="9" max="22" width="9" style="81"/>
    <col min="23" max="25" width="9" style="57"/>
  </cols>
  <sheetData>
    <row r="1" spans="1:11">
      <c r="A1" s="29" t="s">
        <v>839</v>
      </c>
      <c r="B1" s="31"/>
      <c r="C1" s="31"/>
      <c r="D1" s="31"/>
      <c r="E1" s="56"/>
      <c r="F1" s="134"/>
      <c r="G1" s="135" t="str">
        <f>IF('１申請者概要'!$B$9="","","申請者名："&amp;'１申請者概要'!$B$9)</f>
        <v/>
      </c>
    </row>
    <row r="2" spans="1:11">
      <c r="A2" s="996" t="str">
        <f>注意事項等!A2</f>
        <v>福島県ＺＥＢ化モデル事業補助金</v>
      </c>
      <c r="B2" s="996"/>
      <c r="C2" s="996"/>
      <c r="D2" s="996"/>
      <c r="E2" s="996"/>
      <c r="F2" s="996"/>
      <c r="G2" s="996"/>
    </row>
    <row r="3" spans="1:11">
      <c r="A3" s="18"/>
    </row>
    <row r="4" spans="1:11" ht="18" customHeight="1">
      <c r="A4" s="121" t="s">
        <v>229</v>
      </c>
    </row>
    <row r="5" spans="1:11" ht="18" customHeight="1" thickBot="1">
      <c r="A5" s="16" t="s">
        <v>70</v>
      </c>
    </row>
    <row r="6" spans="1:11" ht="18" customHeight="1">
      <c r="A6" s="1171" t="s">
        <v>11</v>
      </c>
      <c r="B6" s="921"/>
      <c r="C6" s="1155"/>
      <c r="D6" s="1156"/>
    </row>
    <row r="7" spans="1:11" ht="18" customHeight="1">
      <c r="A7" s="1172" t="s">
        <v>28</v>
      </c>
      <c r="B7" s="1173"/>
      <c r="C7" s="1157"/>
      <c r="D7" s="1158"/>
    </row>
    <row r="8" spans="1:11" ht="18" customHeight="1">
      <c r="A8" s="1174" t="s">
        <v>29</v>
      </c>
      <c r="B8" s="1175"/>
      <c r="C8" s="1159"/>
      <c r="D8" s="1160"/>
    </row>
    <row r="9" spans="1:11" ht="18" customHeight="1">
      <c r="A9" s="1176" t="s">
        <v>666</v>
      </c>
      <c r="B9" s="1177"/>
      <c r="C9" s="1161"/>
      <c r="D9" s="1162"/>
    </row>
    <row r="10" spans="1:11" ht="18" customHeight="1" thickBot="1">
      <c r="A10" s="909" t="s">
        <v>7</v>
      </c>
      <c r="B10" s="910"/>
      <c r="C10" s="1151"/>
      <c r="D10" s="1152"/>
    </row>
    <row r="11" spans="1:11" ht="18" customHeight="1" thickBot="1">
      <c r="A11" s="26"/>
      <c r="B11" s="15"/>
      <c r="C11" s="345"/>
      <c r="D11" s="345"/>
      <c r="E11" s="345"/>
      <c r="F11" s="345"/>
      <c r="G11" s="346"/>
      <c r="J11" s="769" t="s">
        <v>686</v>
      </c>
      <c r="K11" s="769"/>
    </row>
    <row r="12" spans="1:11" ht="18" customHeight="1" thickBot="1">
      <c r="A12" s="1163" t="s">
        <v>667</v>
      </c>
      <c r="B12" s="1164"/>
      <c r="C12" s="1165"/>
      <c r="D12" s="1166"/>
      <c r="E12" s="1166"/>
      <c r="F12" s="1166"/>
      <c r="G12" s="768"/>
      <c r="J12" s="769" t="s">
        <v>688</v>
      </c>
      <c r="K12" s="769"/>
    </row>
    <row r="13" spans="1:11" ht="18" customHeight="1">
      <c r="A13" s="26"/>
      <c r="B13" s="15"/>
      <c r="C13" s="345"/>
      <c r="D13" s="345"/>
      <c r="E13" s="345"/>
      <c r="F13" s="345"/>
      <c r="G13" s="346"/>
      <c r="J13" s="769" t="s">
        <v>687</v>
      </c>
      <c r="K13" s="769"/>
    </row>
    <row r="14" spans="1:11" ht="18" customHeight="1" thickBot="1">
      <c r="A14" s="16" t="s">
        <v>75</v>
      </c>
      <c r="B14" s="16"/>
      <c r="C14" s="345"/>
      <c r="D14" s="345"/>
      <c r="E14" s="345"/>
      <c r="F14" s="345"/>
      <c r="G14" s="346"/>
    </row>
    <row r="15" spans="1:11" ht="18" customHeight="1" thickBot="1">
      <c r="A15" s="1178" t="s">
        <v>71</v>
      </c>
      <c r="B15" s="1179"/>
      <c r="C15" s="1153" t="s">
        <v>72</v>
      </c>
      <c r="D15" s="1153"/>
      <c r="E15" s="1153"/>
      <c r="F15" s="1153" t="s">
        <v>74</v>
      </c>
      <c r="G15" s="1154"/>
    </row>
    <row r="16" spans="1:11" ht="18" customHeight="1">
      <c r="A16" s="882" t="s">
        <v>73</v>
      </c>
      <c r="B16" s="883"/>
      <c r="C16" s="1180"/>
      <c r="D16" s="1180"/>
      <c r="E16" s="1180"/>
      <c r="F16" s="1167"/>
      <c r="G16" s="1168"/>
      <c r="I16" s="123" t="s">
        <v>731</v>
      </c>
    </row>
    <row r="17" spans="1:9" ht="18" customHeight="1" thickBot="1">
      <c r="A17" s="884" t="s">
        <v>874</v>
      </c>
      <c r="B17" s="885"/>
      <c r="C17" s="1181"/>
      <c r="D17" s="1181"/>
      <c r="E17" s="1181"/>
      <c r="F17" s="1169"/>
      <c r="G17" s="1170"/>
      <c r="I17" s="123" t="s">
        <v>431</v>
      </c>
    </row>
    <row r="18" spans="1:9" ht="18" customHeight="1">
      <c r="B18" s="4"/>
    </row>
    <row r="19" spans="1:9" ht="18" customHeight="1">
      <c r="A19" s="170" t="s">
        <v>256</v>
      </c>
      <c r="B19" s="4"/>
    </row>
    <row r="20" spans="1:9">
      <c r="B20" s="188" t="s">
        <v>851</v>
      </c>
    </row>
  </sheetData>
  <mergeCells count="22">
    <mergeCell ref="A2:G2"/>
    <mergeCell ref="A12:B12"/>
    <mergeCell ref="C12:F12"/>
    <mergeCell ref="F16:G16"/>
    <mergeCell ref="F17:G17"/>
    <mergeCell ref="A6:B6"/>
    <mergeCell ref="A7:B7"/>
    <mergeCell ref="A8:B8"/>
    <mergeCell ref="A9:B9"/>
    <mergeCell ref="A10:B10"/>
    <mergeCell ref="A15:B15"/>
    <mergeCell ref="A16:B16"/>
    <mergeCell ref="A17:B17"/>
    <mergeCell ref="C16:E16"/>
    <mergeCell ref="C17:E17"/>
    <mergeCell ref="C15:E15"/>
    <mergeCell ref="C10:D10"/>
    <mergeCell ref="F15:G15"/>
    <mergeCell ref="C6:D6"/>
    <mergeCell ref="C7:D7"/>
    <mergeCell ref="C8:D8"/>
    <mergeCell ref="C9:D9"/>
  </mergeCells>
  <phoneticPr fontId="2"/>
  <dataValidations count="1">
    <dataValidation type="list" allowBlank="1" showInputMessage="1" showErrorMessage="1" sqref="C12:F12">
      <formula1>$J$11:$J$13</formula1>
    </dataValidation>
  </dataValidations>
  <pageMargins left="0.70866141732283472" right="0" top="0.74803149606299213" bottom="0.74803149606299213" header="0.31496062992125984" footer="0.31496062992125984"/>
  <pageSetup paperSize="9" orientation="portrait" horizontalDpi="1200" verticalDpi="12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showGridLines="0" zoomScaleNormal="100" zoomScaleSheetLayoutView="100" workbookViewId="0">
      <selection activeCell="A5" sqref="A5"/>
    </sheetView>
  </sheetViews>
  <sheetFormatPr defaultRowHeight="18"/>
  <cols>
    <col min="1" max="7" width="11.69921875" customWidth="1"/>
    <col min="8" max="25" width="9" style="57"/>
  </cols>
  <sheetData>
    <row r="1" spans="1:25">
      <c r="A1" s="29" t="s">
        <v>839</v>
      </c>
      <c r="B1" s="31"/>
      <c r="C1" s="31"/>
      <c r="D1" s="31"/>
      <c r="E1" s="56"/>
      <c r="F1" s="31"/>
      <c r="G1" s="135" t="str">
        <f>IF('１申請者概要'!$B$9="","","申請者名："&amp;'１申請者概要'!$B$9)</f>
        <v/>
      </c>
    </row>
    <row r="2" spans="1:25">
      <c r="A2" s="996" t="str">
        <f>注意事項等!A2</f>
        <v>福島県ＺＥＢ化モデル事業補助金</v>
      </c>
      <c r="B2" s="996"/>
      <c r="C2" s="996"/>
      <c r="D2" s="996"/>
      <c r="E2" s="996"/>
      <c r="F2" s="996"/>
      <c r="G2" s="996"/>
    </row>
    <row r="3" spans="1:25" s="8" customFormat="1" ht="18.75" customHeight="1">
      <c r="H3" s="59"/>
      <c r="I3" s="59"/>
      <c r="J3" s="59"/>
      <c r="K3" s="59"/>
      <c r="L3" s="59"/>
      <c r="M3" s="59"/>
      <c r="N3" s="59"/>
      <c r="O3" s="59"/>
      <c r="P3" s="59"/>
      <c r="Q3" s="59"/>
      <c r="R3" s="59"/>
      <c r="S3" s="59"/>
      <c r="T3" s="59"/>
      <c r="U3" s="59"/>
      <c r="V3" s="59"/>
      <c r="W3" s="59"/>
      <c r="X3" s="59"/>
      <c r="Y3" s="59"/>
    </row>
    <row r="4" spans="1:25" s="8" customFormat="1" ht="18.75" customHeight="1" thickBot="1">
      <c r="A4" s="122" t="s">
        <v>200</v>
      </c>
      <c r="H4" s="59"/>
      <c r="I4" s="59"/>
      <c r="J4" s="59"/>
      <c r="K4" s="59"/>
      <c r="L4" s="59"/>
      <c r="M4" s="59"/>
      <c r="N4" s="59"/>
      <c r="O4" s="59"/>
      <c r="P4" s="59"/>
      <c r="Q4" s="59"/>
      <c r="R4" s="59"/>
      <c r="S4" s="59"/>
      <c r="T4" s="59"/>
      <c r="U4" s="59"/>
      <c r="V4" s="59"/>
      <c r="W4" s="59"/>
      <c r="X4" s="59"/>
      <c r="Y4" s="59"/>
    </row>
    <row r="5" spans="1:25" s="8" customFormat="1" ht="18.75" customHeight="1">
      <c r="A5" s="46"/>
      <c r="B5" s="47"/>
      <c r="C5" s="47"/>
      <c r="D5" s="47"/>
      <c r="E5" s="47"/>
      <c r="F5" s="47"/>
      <c r="G5" s="48"/>
      <c r="H5" s="59"/>
      <c r="I5" s="59"/>
      <c r="J5" s="59"/>
      <c r="K5" s="59"/>
      <c r="L5" s="59"/>
      <c r="M5" s="59"/>
      <c r="N5" s="59"/>
      <c r="O5" s="59"/>
      <c r="P5" s="59"/>
      <c r="Q5" s="59"/>
      <c r="R5" s="59"/>
      <c r="S5" s="59"/>
      <c r="T5" s="59"/>
      <c r="U5" s="59"/>
      <c r="V5" s="59"/>
      <c r="W5" s="59"/>
      <c r="X5" s="59"/>
      <c r="Y5" s="59"/>
    </row>
    <row r="6" spans="1:25" s="8" customFormat="1" ht="18.75" customHeight="1">
      <c r="A6" s="49"/>
      <c r="G6" s="50"/>
      <c r="H6" s="59"/>
      <c r="I6" s="59"/>
      <c r="J6" s="59"/>
      <c r="K6" s="59"/>
      <c r="L6" s="59"/>
      <c r="M6" s="59"/>
      <c r="N6" s="59"/>
      <c r="O6" s="59"/>
      <c r="P6" s="59"/>
      <c r="Q6" s="59"/>
      <c r="R6" s="59"/>
      <c r="S6" s="59"/>
      <c r="T6" s="59"/>
      <c r="U6" s="59"/>
      <c r="V6" s="59"/>
      <c r="W6" s="59"/>
      <c r="X6" s="59"/>
      <c r="Y6" s="59"/>
    </row>
    <row r="7" spans="1:25" s="8" customFormat="1" ht="18.75" customHeight="1">
      <c r="A7" s="49" t="s">
        <v>76</v>
      </c>
      <c r="G7" s="50"/>
      <c r="H7" s="59"/>
      <c r="I7" s="59"/>
      <c r="J7" s="59"/>
      <c r="K7" s="59"/>
      <c r="L7" s="59"/>
      <c r="M7" s="59"/>
      <c r="N7" s="59"/>
      <c r="O7" s="59"/>
      <c r="P7" s="59"/>
      <c r="Q7" s="59"/>
      <c r="R7" s="59"/>
      <c r="S7" s="59"/>
      <c r="T7" s="59"/>
      <c r="U7" s="59"/>
      <c r="V7" s="59"/>
      <c r="W7" s="59"/>
      <c r="X7" s="59"/>
      <c r="Y7" s="59"/>
    </row>
    <row r="8" spans="1:25" s="8" customFormat="1" ht="18.75" customHeight="1">
      <c r="A8" s="49"/>
      <c r="G8" s="50"/>
      <c r="H8" s="59"/>
      <c r="I8" s="59"/>
      <c r="J8" s="59"/>
      <c r="K8" s="59"/>
      <c r="L8" s="59"/>
      <c r="M8" s="59"/>
      <c r="N8" s="59"/>
      <c r="O8" s="59"/>
      <c r="P8" s="59"/>
      <c r="Q8" s="59"/>
      <c r="R8" s="59"/>
      <c r="S8" s="59"/>
      <c r="T8" s="59"/>
      <c r="U8" s="59"/>
      <c r="V8" s="59"/>
      <c r="W8" s="59"/>
      <c r="X8" s="59"/>
      <c r="Y8" s="59"/>
    </row>
    <row r="9" spans="1:25" s="8" customFormat="1" ht="18.75" customHeight="1">
      <c r="A9" s="49"/>
      <c r="G9" s="50"/>
      <c r="H9" s="59"/>
      <c r="I9" s="59" t="s">
        <v>671</v>
      </c>
      <c r="J9" s="59"/>
      <c r="K9" s="59"/>
      <c r="L9" s="59"/>
      <c r="M9" s="59"/>
      <c r="N9" s="59"/>
      <c r="O9" s="59"/>
      <c r="P9" s="59"/>
      <c r="Q9" s="59"/>
      <c r="R9" s="59"/>
      <c r="S9" s="59"/>
      <c r="T9" s="59"/>
      <c r="U9" s="59"/>
      <c r="V9" s="59"/>
      <c r="W9" s="59"/>
      <c r="X9" s="59"/>
      <c r="Y9" s="59"/>
    </row>
    <row r="10" spans="1:25" s="8" customFormat="1" ht="18.75" customHeight="1">
      <c r="A10" s="49"/>
      <c r="G10" s="50"/>
      <c r="H10" s="59"/>
      <c r="I10" s="644"/>
      <c r="J10" s="643"/>
      <c r="K10" s="643"/>
      <c r="L10" s="643"/>
      <c r="M10" s="59"/>
      <c r="N10" s="59"/>
      <c r="O10" s="59"/>
      <c r="P10" s="59"/>
      <c r="Q10" s="59"/>
      <c r="R10" s="59"/>
      <c r="S10" s="59"/>
      <c r="T10" s="59"/>
      <c r="U10" s="59"/>
      <c r="V10" s="59"/>
      <c r="W10" s="59"/>
      <c r="X10" s="59"/>
      <c r="Y10" s="59"/>
    </row>
    <row r="11" spans="1:25" s="8" customFormat="1" ht="18.75" customHeight="1">
      <c r="A11" s="49"/>
      <c r="G11" s="50"/>
      <c r="H11" s="59"/>
      <c r="I11" s="59"/>
      <c r="J11" s="59"/>
      <c r="K11" s="59"/>
      <c r="L11" s="59"/>
      <c r="M11" s="59"/>
      <c r="N11" s="59"/>
      <c r="O11" s="59"/>
      <c r="P11" s="59"/>
      <c r="Q11" s="59"/>
      <c r="R11" s="59"/>
      <c r="S11" s="59"/>
      <c r="T11" s="59"/>
      <c r="U11" s="59"/>
      <c r="V11" s="59"/>
      <c r="W11" s="59"/>
      <c r="X11" s="59"/>
      <c r="Y11" s="59"/>
    </row>
    <row r="12" spans="1:25" s="8" customFormat="1" ht="18.75" customHeight="1">
      <c r="A12" s="49"/>
      <c r="G12" s="50"/>
      <c r="H12" s="59"/>
      <c r="I12" s="643"/>
      <c r="J12" s="59"/>
      <c r="K12" s="59"/>
      <c r="L12" s="59"/>
      <c r="M12" s="59"/>
      <c r="N12" s="59"/>
      <c r="O12" s="59"/>
      <c r="P12" s="59"/>
      <c r="Q12" s="59"/>
      <c r="R12" s="59"/>
      <c r="S12" s="59"/>
      <c r="T12" s="59"/>
      <c r="U12" s="59"/>
      <c r="V12" s="59"/>
      <c r="W12" s="59"/>
      <c r="X12" s="59"/>
      <c r="Y12" s="59"/>
    </row>
    <row r="13" spans="1:25" s="8" customFormat="1" ht="18.75" customHeight="1">
      <c r="A13" s="49"/>
      <c r="G13" s="50"/>
      <c r="H13" s="59"/>
      <c r="I13" s="59"/>
      <c r="J13" s="59"/>
      <c r="K13" s="59"/>
      <c r="L13" s="59"/>
      <c r="M13" s="59"/>
      <c r="N13" s="59"/>
      <c r="O13" s="59"/>
      <c r="P13" s="59"/>
      <c r="Q13" s="59"/>
      <c r="R13" s="59"/>
      <c r="S13" s="59"/>
      <c r="T13" s="59"/>
      <c r="U13" s="59"/>
      <c r="V13" s="59"/>
      <c r="W13" s="59"/>
      <c r="X13" s="59"/>
      <c r="Y13" s="59"/>
    </row>
    <row r="14" spans="1:25" s="8" customFormat="1" ht="18.75" customHeight="1">
      <c r="A14" s="49"/>
      <c r="G14" s="50"/>
      <c r="H14" s="59"/>
      <c r="I14" s="59"/>
      <c r="J14" s="59"/>
      <c r="K14" s="59"/>
      <c r="L14" s="59"/>
      <c r="M14" s="59"/>
      <c r="N14" s="59"/>
      <c r="O14" s="59"/>
      <c r="P14" s="59"/>
      <c r="Q14" s="59"/>
      <c r="R14" s="59"/>
      <c r="S14" s="59"/>
      <c r="T14" s="59"/>
      <c r="U14" s="59"/>
      <c r="V14" s="59"/>
      <c r="W14" s="59"/>
      <c r="X14" s="59"/>
      <c r="Y14" s="59"/>
    </row>
    <row r="15" spans="1:25" s="8" customFormat="1" ht="18.75" customHeight="1">
      <c r="A15" s="49"/>
      <c r="G15" s="50"/>
      <c r="H15" s="59"/>
      <c r="I15" s="59"/>
      <c r="J15" s="59"/>
      <c r="K15" s="59"/>
      <c r="L15" s="59"/>
      <c r="M15" s="59"/>
      <c r="N15" s="59"/>
      <c r="O15" s="59"/>
      <c r="P15" s="59"/>
      <c r="Q15" s="59"/>
      <c r="R15" s="59"/>
      <c r="S15" s="59"/>
      <c r="T15" s="59"/>
      <c r="U15" s="59"/>
      <c r="V15" s="59"/>
      <c r="W15" s="59"/>
      <c r="X15" s="59"/>
      <c r="Y15" s="59"/>
    </row>
    <row r="16" spans="1:25" s="8" customFormat="1" ht="18.75" customHeight="1">
      <c r="A16" s="49"/>
      <c r="G16" s="50"/>
      <c r="H16" s="59"/>
      <c r="I16" s="59"/>
      <c r="J16" s="59"/>
      <c r="K16" s="59"/>
      <c r="L16" s="59"/>
      <c r="M16" s="59"/>
      <c r="N16" s="59"/>
      <c r="O16" s="59"/>
      <c r="P16" s="59"/>
      <c r="Q16" s="59"/>
      <c r="R16" s="59"/>
      <c r="S16" s="59"/>
      <c r="T16" s="59"/>
      <c r="U16" s="59"/>
      <c r="V16" s="59"/>
      <c r="W16" s="59"/>
      <c r="X16" s="59"/>
      <c r="Y16" s="59"/>
    </row>
    <row r="17" spans="1:25" s="8" customFormat="1" ht="18.75" customHeight="1">
      <c r="A17" s="49"/>
      <c r="G17" s="50"/>
      <c r="H17" s="59"/>
      <c r="I17" s="59"/>
      <c r="J17" s="59"/>
      <c r="K17" s="59"/>
      <c r="L17" s="59"/>
      <c r="M17" s="59"/>
      <c r="N17" s="59"/>
      <c r="O17" s="59"/>
      <c r="P17" s="59"/>
      <c r="Q17" s="59"/>
      <c r="R17" s="59"/>
      <c r="S17" s="59"/>
      <c r="T17" s="59"/>
      <c r="U17" s="59"/>
      <c r="V17" s="59"/>
      <c r="W17" s="59"/>
      <c r="X17" s="59"/>
      <c r="Y17" s="59"/>
    </row>
    <row r="18" spans="1:25" s="8" customFormat="1" ht="18.75" customHeight="1">
      <c r="A18" s="49"/>
      <c r="G18" s="50"/>
      <c r="H18" s="59"/>
      <c r="I18" s="59"/>
      <c r="J18" s="59"/>
      <c r="K18" s="59"/>
      <c r="L18" s="59"/>
      <c r="M18" s="59"/>
      <c r="N18" s="59"/>
      <c r="O18" s="59"/>
      <c r="P18" s="59"/>
      <c r="Q18" s="59"/>
      <c r="R18" s="59"/>
      <c r="S18" s="59"/>
      <c r="T18" s="59"/>
      <c r="U18" s="59"/>
      <c r="V18" s="59"/>
      <c r="W18" s="59"/>
      <c r="X18" s="59"/>
      <c r="Y18" s="59"/>
    </row>
    <row r="19" spans="1:25" s="8" customFormat="1" ht="18.75" customHeight="1">
      <c r="A19" s="49"/>
      <c r="G19" s="50"/>
      <c r="H19" s="59"/>
      <c r="I19" s="59"/>
      <c r="J19" s="59"/>
      <c r="K19" s="59"/>
      <c r="L19" s="59"/>
      <c r="M19" s="59"/>
      <c r="N19" s="59"/>
      <c r="O19" s="59"/>
      <c r="P19" s="59"/>
      <c r="Q19" s="59"/>
      <c r="R19" s="59"/>
      <c r="S19" s="59"/>
      <c r="T19" s="59"/>
      <c r="U19" s="59"/>
      <c r="V19" s="59"/>
      <c r="W19" s="59"/>
      <c r="X19" s="59"/>
      <c r="Y19" s="59"/>
    </row>
    <row r="20" spans="1:25" s="8" customFormat="1" ht="18.75" customHeight="1">
      <c r="A20" s="49"/>
      <c r="G20" s="50"/>
      <c r="H20" s="59"/>
      <c r="I20" s="59"/>
      <c r="J20" s="59"/>
      <c r="K20" s="59"/>
      <c r="L20" s="59"/>
      <c r="M20" s="59"/>
      <c r="N20" s="59"/>
      <c r="O20" s="59"/>
      <c r="P20" s="59"/>
      <c r="Q20" s="59"/>
      <c r="R20" s="59"/>
      <c r="S20" s="59"/>
      <c r="T20" s="59"/>
      <c r="U20" s="59"/>
      <c r="V20" s="59"/>
      <c r="W20" s="59"/>
      <c r="X20" s="59"/>
      <c r="Y20" s="59"/>
    </row>
    <row r="21" spans="1:25" s="8" customFormat="1" ht="18.75" customHeight="1">
      <c r="A21" s="49"/>
      <c r="G21" s="50"/>
      <c r="H21" s="59"/>
      <c r="I21" s="59"/>
      <c r="J21" s="59"/>
      <c r="K21" s="59"/>
      <c r="L21" s="59"/>
      <c r="M21" s="59"/>
      <c r="N21" s="59"/>
      <c r="O21" s="59"/>
      <c r="P21" s="59"/>
      <c r="Q21" s="59"/>
      <c r="R21" s="59"/>
      <c r="S21" s="59"/>
      <c r="T21" s="59"/>
      <c r="U21" s="59"/>
      <c r="V21" s="59"/>
      <c r="W21" s="59"/>
      <c r="X21" s="59"/>
      <c r="Y21" s="59"/>
    </row>
    <row r="22" spans="1:25" s="8" customFormat="1" ht="18.75" customHeight="1">
      <c r="A22" s="49"/>
      <c r="G22" s="50"/>
      <c r="H22" s="59"/>
      <c r="I22" s="59"/>
      <c r="J22" s="59"/>
      <c r="K22" s="59"/>
      <c r="L22" s="59"/>
      <c r="M22" s="59"/>
      <c r="N22" s="59"/>
      <c r="O22" s="59"/>
      <c r="P22" s="59"/>
      <c r="Q22" s="59"/>
      <c r="R22" s="59"/>
      <c r="S22" s="59"/>
      <c r="T22" s="59"/>
      <c r="U22" s="59"/>
      <c r="V22" s="59"/>
      <c r="W22" s="59"/>
      <c r="X22" s="59"/>
      <c r="Y22" s="59"/>
    </row>
    <row r="23" spans="1:25" s="8" customFormat="1" ht="18.75" customHeight="1">
      <c r="A23" s="49"/>
      <c r="G23" s="50"/>
      <c r="H23" s="59"/>
      <c r="I23" s="59"/>
      <c r="J23" s="59"/>
      <c r="K23" s="59"/>
      <c r="L23" s="59"/>
      <c r="M23" s="59"/>
      <c r="N23" s="59"/>
      <c r="O23" s="59"/>
      <c r="P23" s="59"/>
      <c r="Q23" s="59"/>
      <c r="R23" s="59"/>
      <c r="S23" s="59"/>
      <c r="T23" s="59"/>
      <c r="U23" s="59"/>
      <c r="V23" s="59"/>
      <c r="W23" s="59"/>
      <c r="X23" s="59"/>
      <c r="Y23" s="59"/>
    </row>
    <row r="24" spans="1:25" s="8" customFormat="1" ht="18.75" customHeight="1">
      <c r="A24" s="49"/>
      <c r="G24" s="50"/>
      <c r="H24" s="59"/>
      <c r="I24" s="59"/>
      <c r="J24" s="59"/>
      <c r="K24" s="59"/>
      <c r="L24" s="59"/>
      <c r="M24" s="59"/>
      <c r="N24" s="59"/>
      <c r="O24" s="59"/>
      <c r="P24" s="59"/>
      <c r="Q24" s="59"/>
      <c r="R24" s="59"/>
      <c r="S24" s="59"/>
      <c r="T24" s="59"/>
      <c r="U24" s="59"/>
      <c r="V24" s="59"/>
      <c r="W24" s="59"/>
      <c r="X24" s="59"/>
      <c r="Y24" s="59"/>
    </row>
    <row r="25" spans="1:25" s="8" customFormat="1" ht="18.75" customHeight="1">
      <c r="A25" s="49"/>
      <c r="G25" s="50"/>
      <c r="H25" s="59"/>
      <c r="I25" s="59"/>
      <c r="J25" s="59"/>
      <c r="K25" s="59"/>
      <c r="L25" s="59"/>
      <c r="M25" s="59"/>
      <c r="N25" s="59"/>
      <c r="O25" s="59"/>
      <c r="P25" s="59"/>
      <c r="Q25" s="59"/>
      <c r="R25" s="59"/>
      <c r="S25" s="59"/>
      <c r="T25" s="59"/>
      <c r="U25" s="59"/>
      <c r="V25" s="59"/>
      <c r="W25" s="59"/>
      <c r="X25" s="59"/>
      <c r="Y25" s="59"/>
    </row>
    <row r="26" spans="1:25" s="8" customFormat="1" ht="18.75" customHeight="1">
      <c r="A26" s="49"/>
      <c r="G26" s="50"/>
      <c r="H26" s="59"/>
      <c r="I26" s="59"/>
      <c r="J26" s="59"/>
      <c r="K26" s="59"/>
      <c r="L26" s="59"/>
      <c r="M26" s="59"/>
      <c r="N26" s="59"/>
      <c r="O26" s="59"/>
      <c r="P26" s="59"/>
      <c r="Q26" s="59"/>
      <c r="R26" s="59"/>
      <c r="S26" s="59"/>
      <c r="T26" s="59"/>
      <c r="U26" s="59"/>
      <c r="V26" s="59"/>
      <c r="W26" s="59"/>
      <c r="X26" s="59"/>
      <c r="Y26" s="59"/>
    </row>
    <row r="27" spans="1:25" s="8" customFormat="1" ht="18.75" customHeight="1">
      <c r="A27" s="49"/>
      <c r="G27" s="50"/>
      <c r="H27" s="59"/>
      <c r="I27" s="59"/>
      <c r="J27" s="59"/>
      <c r="K27" s="59"/>
      <c r="L27" s="59"/>
      <c r="M27" s="59"/>
      <c r="N27" s="59"/>
      <c r="O27" s="59"/>
      <c r="P27" s="59"/>
      <c r="Q27" s="59"/>
      <c r="R27" s="59"/>
      <c r="S27" s="59"/>
      <c r="T27" s="59"/>
      <c r="U27" s="59"/>
      <c r="V27" s="59"/>
      <c r="W27" s="59"/>
      <c r="X27" s="59"/>
      <c r="Y27" s="59"/>
    </row>
    <row r="28" spans="1:25" s="8" customFormat="1" ht="18.75" customHeight="1">
      <c r="A28" s="49"/>
      <c r="G28" s="50"/>
      <c r="H28" s="59"/>
      <c r="I28" s="59"/>
      <c r="J28" s="59"/>
      <c r="K28" s="59"/>
      <c r="L28" s="59"/>
      <c r="M28" s="59"/>
      <c r="N28" s="59"/>
      <c r="O28" s="59"/>
      <c r="P28" s="59"/>
      <c r="Q28" s="59"/>
      <c r="R28" s="59"/>
      <c r="S28" s="59"/>
      <c r="T28" s="59"/>
      <c r="U28" s="59"/>
      <c r="V28" s="59"/>
      <c r="W28" s="59"/>
      <c r="X28" s="59"/>
      <c r="Y28" s="59"/>
    </row>
    <row r="29" spans="1:25" s="8" customFormat="1" ht="18.75" customHeight="1">
      <c r="A29" s="49"/>
      <c r="G29" s="50"/>
      <c r="H29" s="59"/>
      <c r="I29" s="59"/>
      <c r="J29" s="59"/>
      <c r="K29" s="59"/>
      <c r="L29" s="59"/>
      <c r="M29" s="59"/>
      <c r="N29" s="59"/>
      <c r="O29" s="59"/>
      <c r="P29" s="59"/>
      <c r="Q29" s="59"/>
      <c r="R29" s="59"/>
      <c r="S29" s="59"/>
      <c r="T29" s="59"/>
      <c r="U29" s="59"/>
      <c r="V29" s="59"/>
      <c r="W29" s="59"/>
      <c r="X29" s="59"/>
      <c r="Y29" s="59"/>
    </row>
    <row r="30" spans="1:25" s="8" customFormat="1" ht="18.75" customHeight="1" thickBot="1">
      <c r="A30" s="51"/>
      <c r="B30" s="52"/>
      <c r="C30" s="52"/>
      <c r="D30" s="52"/>
      <c r="E30" s="52"/>
      <c r="F30" s="52"/>
      <c r="G30" s="53"/>
      <c r="H30" s="59"/>
      <c r="I30" s="59"/>
      <c r="J30" s="59"/>
      <c r="K30" s="59"/>
      <c r="L30" s="59"/>
      <c r="M30" s="59"/>
      <c r="N30" s="59"/>
      <c r="O30" s="59"/>
      <c r="P30" s="59"/>
      <c r="Q30" s="59"/>
      <c r="R30" s="59"/>
      <c r="S30" s="59"/>
      <c r="T30" s="59"/>
      <c r="U30" s="59"/>
      <c r="V30" s="59"/>
      <c r="W30" s="59"/>
      <c r="X30" s="59"/>
      <c r="Y30" s="59"/>
    </row>
    <row r="31" spans="1:25" s="8" customFormat="1" ht="18.75" customHeight="1">
      <c r="A31" s="8" t="s">
        <v>732</v>
      </c>
      <c r="H31" s="59"/>
      <c r="I31" s="59"/>
      <c r="J31" s="59"/>
      <c r="K31" s="59"/>
      <c r="L31" s="59"/>
      <c r="M31" s="59"/>
      <c r="N31" s="59"/>
      <c r="O31" s="59"/>
      <c r="P31" s="59"/>
      <c r="Q31" s="59"/>
      <c r="R31" s="59"/>
      <c r="S31" s="59"/>
      <c r="T31" s="59"/>
      <c r="U31" s="59"/>
      <c r="V31" s="59"/>
      <c r="W31" s="59"/>
      <c r="X31" s="59"/>
      <c r="Y31" s="59"/>
    </row>
    <row r="32" spans="1:25" s="8" customFormat="1" ht="18.75" customHeight="1">
      <c r="A32" s="8" t="s">
        <v>733</v>
      </c>
      <c r="H32" s="59"/>
      <c r="I32" s="59"/>
      <c r="J32" s="59"/>
      <c r="K32" s="59"/>
      <c r="L32" s="59"/>
      <c r="M32" s="59"/>
      <c r="N32" s="59"/>
      <c r="O32" s="59"/>
      <c r="P32" s="59"/>
      <c r="Q32" s="59"/>
      <c r="R32" s="59"/>
      <c r="S32" s="59"/>
      <c r="T32" s="59"/>
      <c r="U32" s="59"/>
      <c r="V32" s="59"/>
      <c r="W32" s="59"/>
      <c r="X32" s="59"/>
      <c r="Y32" s="59"/>
    </row>
    <row r="33" spans="8:25" s="8" customFormat="1" ht="18.75" customHeight="1">
      <c r="H33" s="59"/>
      <c r="I33" s="59"/>
      <c r="J33" s="59"/>
      <c r="K33" s="59"/>
      <c r="L33" s="59"/>
      <c r="M33" s="59"/>
      <c r="N33" s="59"/>
      <c r="O33" s="59"/>
      <c r="P33" s="59"/>
      <c r="Q33" s="59"/>
      <c r="R33" s="59"/>
      <c r="S33" s="59"/>
      <c r="T33" s="59"/>
      <c r="U33" s="59"/>
      <c r="V33" s="59"/>
      <c r="W33" s="59"/>
      <c r="X33" s="59"/>
      <c r="Y33" s="59"/>
    </row>
    <row r="34" spans="8:25" s="8" customFormat="1" ht="13.2">
      <c r="H34" s="59"/>
      <c r="I34" s="59"/>
      <c r="J34" s="59"/>
      <c r="K34" s="59"/>
      <c r="L34" s="59"/>
      <c r="M34" s="59"/>
      <c r="N34" s="59"/>
      <c r="O34" s="59"/>
      <c r="P34" s="59"/>
      <c r="Q34" s="59"/>
      <c r="R34" s="59"/>
      <c r="S34" s="59"/>
      <c r="T34" s="59"/>
      <c r="U34" s="59"/>
      <c r="V34" s="59"/>
      <c r="W34" s="59"/>
      <c r="X34" s="59"/>
      <c r="Y34" s="59"/>
    </row>
    <row r="35" spans="8:25" s="8" customFormat="1" ht="13.2">
      <c r="H35" s="59"/>
      <c r="I35" s="59"/>
      <c r="J35" s="59"/>
      <c r="K35" s="59"/>
      <c r="L35" s="59"/>
      <c r="M35" s="59"/>
      <c r="N35" s="59"/>
      <c r="O35" s="59"/>
      <c r="P35" s="59"/>
      <c r="Q35" s="59"/>
      <c r="R35" s="59"/>
      <c r="S35" s="59"/>
      <c r="T35" s="59"/>
      <c r="U35" s="59"/>
      <c r="V35" s="59"/>
      <c r="W35" s="59"/>
      <c r="X35" s="59"/>
      <c r="Y35" s="59"/>
    </row>
    <row r="36" spans="8:25" s="8" customFormat="1" ht="13.2">
      <c r="H36" s="59"/>
      <c r="I36" s="59"/>
      <c r="J36" s="59"/>
      <c r="K36" s="59"/>
      <c r="L36" s="59"/>
      <c r="M36" s="59"/>
      <c r="N36" s="59"/>
      <c r="O36" s="59"/>
      <c r="P36" s="59"/>
      <c r="Q36" s="59"/>
      <c r="R36" s="59"/>
      <c r="S36" s="59"/>
      <c r="T36" s="59"/>
      <c r="U36" s="59"/>
      <c r="V36" s="59"/>
      <c r="W36" s="59"/>
      <c r="X36" s="59"/>
      <c r="Y36" s="59"/>
    </row>
    <row r="37" spans="8:25" s="8" customFormat="1" ht="13.2">
      <c r="H37" s="59"/>
      <c r="I37" s="59"/>
      <c r="J37" s="59"/>
      <c r="K37" s="59"/>
      <c r="L37" s="59"/>
      <c r="M37" s="59"/>
      <c r="N37" s="59"/>
      <c r="O37" s="59"/>
      <c r="P37" s="59"/>
      <c r="Q37" s="59"/>
      <c r="R37" s="59"/>
      <c r="S37" s="59"/>
      <c r="T37" s="59"/>
      <c r="U37" s="59"/>
      <c r="V37" s="59"/>
      <c r="W37" s="59"/>
      <c r="X37" s="59"/>
      <c r="Y37" s="59"/>
    </row>
    <row r="38" spans="8:25" s="8" customFormat="1" ht="13.2">
      <c r="H38" s="59"/>
      <c r="I38" s="59"/>
      <c r="J38" s="59"/>
      <c r="K38" s="59"/>
      <c r="L38" s="59"/>
      <c r="M38" s="59"/>
      <c r="N38" s="59"/>
      <c r="O38" s="59"/>
      <c r="P38" s="59"/>
      <c r="Q38" s="59"/>
      <c r="R38" s="59"/>
      <c r="S38" s="59"/>
      <c r="T38" s="59"/>
      <c r="U38" s="59"/>
      <c r="V38" s="59"/>
      <c r="W38" s="59"/>
      <c r="X38" s="59"/>
      <c r="Y38" s="59"/>
    </row>
    <row r="39" spans="8:25" s="8" customFormat="1" ht="13.2">
      <c r="H39" s="59"/>
      <c r="I39" s="59"/>
      <c r="J39" s="59"/>
      <c r="K39" s="59"/>
      <c r="L39" s="59"/>
      <c r="M39" s="59"/>
      <c r="N39" s="59"/>
      <c r="O39" s="59"/>
      <c r="P39" s="59"/>
      <c r="Q39" s="59"/>
      <c r="R39" s="59"/>
      <c r="S39" s="59"/>
      <c r="T39" s="59"/>
      <c r="U39" s="59"/>
      <c r="V39" s="59"/>
      <c r="W39" s="59"/>
      <c r="X39" s="59"/>
      <c r="Y39" s="59"/>
    </row>
    <row r="40" spans="8:25" s="8" customFormat="1" ht="13.2">
      <c r="H40" s="59"/>
      <c r="I40" s="59"/>
      <c r="J40" s="59"/>
      <c r="K40" s="59"/>
      <c r="L40" s="59"/>
      <c r="M40" s="59"/>
      <c r="N40" s="59"/>
      <c r="O40" s="59"/>
      <c r="P40" s="59"/>
      <c r="Q40" s="59"/>
      <c r="R40" s="59"/>
      <c r="S40" s="59"/>
      <c r="T40" s="59"/>
      <c r="U40" s="59"/>
      <c r="V40" s="59"/>
      <c r="W40" s="59"/>
      <c r="X40" s="59"/>
      <c r="Y40" s="59"/>
    </row>
    <row r="41" spans="8:25" s="8" customFormat="1" ht="13.2">
      <c r="H41" s="59"/>
      <c r="I41" s="59"/>
      <c r="J41" s="59"/>
      <c r="K41" s="59"/>
      <c r="L41" s="59"/>
      <c r="M41" s="59"/>
      <c r="N41" s="59"/>
      <c r="O41" s="59"/>
      <c r="P41" s="59"/>
      <c r="Q41" s="59"/>
      <c r="R41" s="59"/>
      <c r="S41" s="59"/>
      <c r="T41" s="59"/>
      <c r="U41" s="59"/>
      <c r="V41" s="59"/>
      <c r="W41" s="59"/>
      <c r="X41" s="59"/>
      <c r="Y41" s="59"/>
    </row>
    <row r="42" spans="8:25" s="8" customFormat="1" ht="13.2">
      <c r="H42" s="59"/>
      <c r="I42" s="59"/>
      <c r="J42" s="59"/>
      <c r="K42" s="59"/>
      <c r="L42" s="59"/>
      <c r="M42" s="59"/>
      <c r="N42" s="59"/>
      <c r="O42" s="59"/>
      <c r="P42" s="59"/>
      <c r="Q42" s="59"/>
      <c r="R42" s="59"/>
      <c r="S42" s="59"/>
      <c r="T42" s="59"/>
      <c r="U42" s="59"/>
      <c r="V42" s="59"/>
      <c r="W42" s="59"/>
      <c r="X42" s="59"/>
      <c r="Y42" s="59"/>
    </row>
    <row r="43" spans="8:25" s="8" customFormat="1" ht="13.2">
      <c r="H43" s="59"/>
      <c r="I43" s="59"/>
      <c r="J43" s="59"/>
      <c r="K43" s="59"/>
      <c r="L43" s="59"/>
      <c r="M43" s="59"/>
      <c r="N43" s="59"/>
      <c r="O43" s="59"/>
      <c r="P43" s="59"/>
      <c r="Q43" s="59"/>
      <c r="R43" s="59"/>
      <c r="S43" s="59"/>
      <c r="T43" s="59"/>
      <c r="U43" s="59"/>
      <c r="V43" s="59"/>
      <c r="W43" s="59"/>
      <c r="X43" s="59"/>
      <c r="Y43" s="59"/>
    </row>
    <row r="44" spans="8:25" s="8" customFormat="1" ht="13.2">
      <c r="H44" s="59"/>
      <c r="I44" s="59"/>
      <c r="J44" s="59"/>
      <c r="K44" s="59"/>
      <c r="L44" s="59"/>
      <c r="M44" s="59"/>
      <c r="N44" s="59"/>
      <c r="O44" s="59"/>
      <c r="P44" s="59"/>
      <c r="Q44" s="59"/>
      <c r="R44" s="59"/>
      <c r="S44" s="59"/>
      <c r="T44" s="59"/>
      <c r="U44" s="59"/>
      <c r="V44" s="59"/>
      <c r="W44" s="59"/>
      <c r="X44" s="59"/>
      <c r="Y44" s="59"/>
    </row>
    <row r="45" spans="8:25" s="8" customFormat="1" ht="13.2">
      <c r="H45" s="59"/>
      <c r="I45" s="59"/>
      <c r="J45" s="59"/>
      <c r="K45" s="59"/>
      <c r="L45" s="59"/>
      <c r="M45" s="59"/>
      <c r="N45" s="59"/>
      <c r="O45" s="59"/>
      <c r="P45" s="59"/>
      <c r="Q45" s="59"/>
      <c r="R45" s="59"/>
      <c r="S45" s="59"/>
      <c r="T45" s="59"/>
      <c r="U45" s="59"/>
      <c r="V45" s="59"/>
      <c r="W45" s="59"/>
      <c r="X45" s="59"/>
      <c r="Y45" s="59"/>
    </row>
    <row r="46" spans="8:25" s="8" customFormat="1" ht="13.2">
      <c r="H46" s="59"/>
      <c r="I46" s="59"/>
      <c r="J46" s="59"/>
      <c r="K46" s="59"/>
      <c r="L46" s="59"/>
      <c r="M46" s="59"/>
      <c r="N46" s="59"/>
      <c r="O46" s="59"/>
      <c r="P46" s="59"/>
      <c r="Q46" s="59"/>
      <c r="R46" s="59"/>
      <c r="S46" s="59"/>
      <c r="T46" s="59"/>
      <c r="U46" s="59"/>
      <c r="V46" s="59"/>
      <c r="W46" s="59"/>
      <c r="X46" s="59"/>
      <c r="Y46" s="59"/>
    </row>
    <row r="47" spans="8:25" s="8" customFormat="1" ht="13.2">
      <c r="H47" s="59"/>
      <c r="I47" s="59"/>
      <c r="J47" s="59"/>
      <c r="K47" s="59"/>
      <c r="L47" s="59"/>
      <c r="M47" s="59"/>
      <c r="N47" s="59"/>
      <c r="O47" s="59"/>
      <c r="P47" s="59"/>
      <c r="Q47" s="59"/>
      <c r="R47" s="59"/>
      <c r="S47" s="59"/>
      <c r="T47" s="59"/>
      <c r="U47" s="59"/>
      <c r="V47" s="59"/>
      <c r="W47" s="59"/>
      <c r="X47" s="59"/>
      <c r="Y47" s="59"/>
    </row>
    <row r="48" spans="8:25" s="8" customFormat="1" ht="13.2">
      <c r="H48" s="59"/>
      <c r="I48" s="59"/>
      <c r="J48" s="59"/>
      <c r="K48" s="59"/>
      <c r="L48" s="59"/>
      <c r="M48" s="59"/>
      <c r="N48" s="59"/>
      <c r="O48" s="59"/>
      <c r="P48" s="59"/>
      <c r="Q48" s="59"/>
      <c r="R48" s="59"/>
      <c r="S48" s="59"/>
      <c r="T48" s="59"/>
      <c r="U48" s="59"/>
      <c r="V48" s="59"/>
      <c r="W48" s="59"/>
      <c r="X48" s="59"/>
      <c r="Y48" s="59"/>
    </row>
    <row r="49" spans="8:25" s="8" customFormat="1" ht="13.2">
      <c r="H49" s="59"/>
      <c r="I49" s="59"/>
      <c r="J49" s="59"/>
      <c r="K49" s="59"/>
      <c r="L49" s="59"/>
      <c r="M49" s="59"/>
      <c r="N49" s="59"/>
      <c r="O49" s="59"/>
      <c r="P49" s="59"/>
      <c r="Q49" s="59"/>
      <c r="R49" s="59"/>
      <c r="S49" s="59"/>
      <c r="T49" s="59"/>
      <c r="U49" s="59"/>
      <c r="V49" s="59"/>
      <c r="W49" s="59"/>
      <c r="X49" s="59"/>
      <c r="Y49" s="59"/>
    </row>
    <row r="50" spans="8:25" s="8" customFormat="1" ht="13.2">
      <c r="H50" s="59"/>
      <c r="I50" s="59"/>
      <c r="J50" s="59"/>
      <c r="K50" s="59"/>
      <c r="L50" s="59"/>
      <c r="M50" s="59"/>
      <c r="N50" s="59"/>
      <c r="O50" s="59"/>
      <c r="P50" s="59"/>
      <c r="Q50" s="59"/>
      <c r="R50" s="59"/>
      <c r="S50" s="59"/>
      <c r="T50" s="59"/>
      <c r="U50" s="59"/>
      <c r="V50" s="59"/>
      <c r="W50" s="59"/>
      <c r="X50" s="59"/>
      <c r="Y50" s="59"/>
    </row>
  </sheetData>
  <mergeCells count="1">
    <mergeCell ref="A2:G2"/>
  </mergeCells>
  <phoneticPr fontId="2"/>
  <pageMargins left="0.70866141732283472" right="0"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showGridLines="0" zoomScaleNormal="100" zoomScaleSheetLayoutView="100" workbookViewId="0">
      <selection activeCell="D31" sqref="D31"/>
    </sheetView>
  </sheetViews>
  <sheetFormatPr defaultRowHeight="18"/>
  <cols>
    <col min="1" max="9" width="9.3984375" customWidth="1"/>
    <col min="10" max="25" width="9" style="57"/>
  </cols>
  <sheetData>
    <row r="1" spans="1:14">
      <c r="A1" s="29" t="s">
        <v>839</v>
      </c>
      <c r="B1" s="31"/>
      <c r="C1" s="31"/>
      <c r="D1" s="31"/>
      <c r="E1" s="31"/>
      <c r="F1" s="56"/>
      <c r="G1" s="134"/>
      <c r="H1" s="31"/>
      <c r="I1" s="135" t="str">
        <f>IF('１申請者概要'!$B$9="","","申請者名："&amp;'１申請者概要'!$B$9)</f>
        <v/>
      </c>
    </row>
    <row r="2" spans="1:14">
      <c r="A2" s="996" t="str">
        <f>注意事項等!A2</f>
        <v>福島県ＺＥＢ化モデル事業補助金</v>
      </c>
      <c r="B2" s="996"/>
      <c r="C2" s="996"/>
      <c r="D2" s="996"/>
      <c r="E2" s="996"/>
      <c r="F2" s="996"/>
      <c r="G2" s="996"/>
      <c r="H2" s="996"/>
      <c r="I2" s="996"/>
    </row>
    <row r="3" spans="1:14">
      <c r="A3" s="18"/>
    </row>
    <row r="4" spans="1:14">
      <c r="A4" s="165" t="s">
        <v>840</v>
      </c>
    </row>
    <row r="5" spans="1:14">
      <c r="A5" s="165"/>
    </row>
    <row r="6" spans="1:14">
      <c r="A6" s="1183" t="s">
        <v>841</v>
      </c>
      <c r="B6" s="1183"/>
      <c r="C6" s="1182"/>
      <c r="D6" s="1182"/>
      <c r="E6" s="1182"/>
    </row>
    <row r="7" spans="1:14" ht="18.600000000000001" thickBot="1">
      <c r="A7" s="165"/>
    </row>
    <row r="8" spans="1:14">
      <c r="A8" s="351"/>
      <c r="B8" s="352"/>
      <c r="C8" s="352"/>
      <c r="D8" s="352"/>
      <c r="E8" s="352"/>
      <c r="F8" s="352"/>
      <c r="G8" s="352"/>
      <c r="H8" s="352"/>
      <c r="I8" s="324"/>
    </row>
    <row r="9" spans="1:14">
      <c r="A9" s="328"/>
      <c r="B9" s="160"/>
      <c r="C9" s="160"/>
      <c r="D9" s="160"/>
      <c r="E9" s="160"/>
      <c r="F9" s="160"/>
      <c r="G9" s="160"/>
      <c r="H9" s="160"/>
      <c r="I9" s="327"/>
      <c r="K9" s="751" t="s">
        <v>132</v>
      </c>
      <c r="L9" s="64"/>
      <c r="N9" s="68"/>
    </row>
    <row r="10" spans="1:14">
      <c r="A10" s="328"/>
      <c r="B10" s="159"/>
      <c r="C10" s="160"/>
      <c r="D10" s="160"/>
      <c r="E10" s="160"/>
      <c r="F10" s="160"/>
      <c r="G10" s="160"/>
      <c r="H10" s="160"/>
      <c r="I10" s="327"/>
      <c r="K10" s="161"/>
      <c r="L10" s="64"/>
    </row>
    <row r="11" spans="1:14">
      <c r="A11" s="328"/>
      <c r="B11" s="160"/>
      <c r="C11" s="160"/>
      <c r="D11" s="160"/>
      <c r="E11" s="160"/>
      <c r="F11" s="160"/>
      <c r="G11" s="160"/>
      <c r="H11" s="160"/>
      <c r="I11" s="327"/>
      <c r="K11" s="161"/>
      <c r="L11" s="64"/>
      <c r="N11" s="68"/>
    </row>
    <row r="12" spans="1:14">
      <c r="A12" s="328"/>
      <c r="B12" s="160"/>
      <c r="C12" s="160"/>
      <c r="D12" s="160"/>
      <c r="E12" s="160"/>
      <c r="F12" s="160"/>
      <c r="G12" s="160"/>
      <c r="H12" s="160"/>
      <c r="I12" s="327"/>
      <c r="K12" s="751" t="s">
        <v>77</v>
      </c>
      <c r="L12" s="64"/>
      <c r="N12" s="68"/>
    </row>
    <row r="13" spans="1:14">
      <c r="A13" s="328"/>
      <c r="B13" s="160"/>
      <c r="C13" s="160"/>
      <c r="D13" s="160"/>
      <c r="E13" s="160"/>
      <c r="F13" s="160"/>
      <c r="G13" s="160"/>
      <c r="H13" s="160"/>
      <c r="I13" s="327"/>
      <c r="K13" s="161" t="s">
        <v>668</v>
      </c>
      <c r="L13" s="64"/>
      <c r="N13" s="68"/>
    </row>
    <row r="14" spans="1:14">
      <c r="A14" s="353"/>
      <c r="B14" s="160"/>
      <c r="C14" s="160"/>
      <c r="D14" s="160"/>
      <c r="E14" s="160"/>
      <c r="F14" s="160"/>
      <c r="G14" s="160"/>
      <c r="H14" s="160"/>
      <c r="I14" s="327"/>
      <c r="K14" s="161" t="s">
        <v>657</v>
      </c>
      <c r="L14" s="64"/>
      <c r="N14" s="68"/>
    </row>
    <row r="15" spans="1:14">
      <c r="A15" s="353"/>
      <c r="B15" s="160"/>
      <c r="C15" s="160"/>
      <c r="D15" s="160"/>
      <c r="E15" s="160"/>
      <c r="F15" s="160"/>
      <c r="G15" s="160"/>
      <c r="H15" s="160"/>
      <c r="I15" s="327"/>
      <c r="K15" s="64" t="s">
        <v>669</v>
      </c>
      <c r="L15" s="64"/>
      <c r="N15" s="68"/>
    </row>
    <row r="16" spans="1:14">
      <c r="A16" s="353"/>
      <c r="B16" s="160"/>
      <c r="C16" s="160"/>
      <c r="D16" s="160"/>
      <c r="E16" s="160"/>
      <c r="F16" s="160"/>
      <c r="G16" s="160"/>
      <c r="H16" s="160"/>
      <c r="I16" s="327"/>
      <c r="K16" s="161" t="s">
        <v>659</v>
      </c>
      <c r="L16" s="64"/>
      <c r="N16" s="68"/>
    </row>
    <row r="17" spans="1:16">
      <c r="A17" s="353"/>
      <c r="B17" s="160"/>
      <c r="C17" s="160"/>
      <c r="D17" s="160"/>
      <c r="E17" s="160"/>
      <c r="F17" s="160"/>
      <c r="G17" s="160"/>
      <c r="H17" s="160"/>
      <c r="I17" s="327"/>
      <c r="K17" s="161" t="s">
        <v>658</v>
      </c>
      <c r="L17" s="64"/>
      <c r="M17" s="64"/>
      <c r="N17" s="752"/>
      <c r="O17" s="64"/>
    </row>
    <row r="18" spans="1:16">
      <c r="A18" s="328"/>
      <c r="B18" s="160"/>
      <c r="C18" s="160"/>
      <c r="D18" s="160"/>
      <c r="E18" s="160"/>
      <c r="F18" s="160"/>
      <c r="G18" s="160"/>
      <c r="H18" s="160"/>
      <c r="I18" s="327"/>
      <c r="K18" s="161" t="s">
        <v>662</v>
      </c>
      <c r="L18" s="64"/>
      <c r="M18" s="64"/>
      <c r="N18" s="752"/>
      <c r="O18" s="64"/>
    </row>
    <row r="19" spans="1:16">
      <c r="A19" s="328"/>
      <c r="B19" s="160"/>
      <c r="C19" s="160"/>
      <c r="D19" s="160"/>
      <c r="E19" s="160"/>
      <c r="F19" s="160"/>
      <c r="G19" s="160"/>
      <c r="H19" s="160"/>
      <c r="I19" s="327"/>
      <c r="K19" s="161"/>
      <c r="L19" s="64"/>
      <c r="M19" s="64"/>
      <c r="N19" s="752"/>
      <c r="O19" s="64"/>
    </row>
    <row r="20" spans="1:16">
      <c r="A20" s="328"/>
      <c r="B20" s="160"/>
      <c r="C20" s="160"/>
      <c r="D20" s="160"/>
      <c r="E20" s="160"/>
      <c r="F20" s="160"/>
      <c r="G20" s="160"/>
      <c r="H20" s="160"/>
      <c r="I20" s="327"/>
      <c r="K20" s="753" t="s">
        <v>721</v>
      </c>
      <c r="L20" s="753"/>
      <c r="M20" s="753"/>
      <c r="N20" s="754"/>
      <c r="O20" s="753"/>
    </row>
    <row r="21" spans="1:16">
      <c r="A21" s="354"/>
      <c r="B21" s="160"/>
      <c r="C21" s="160"/>
      <c r="D21" s="160"/>
      <c r="E21" s="160"/>
      <c r="F21" s="160"/>
      <c r="G21" s="160"/>
      <c r="H21" s="160"/>
      <c r="I21" s="327"/>
      <c r="K21" s="753"/>
      <c r="L21" s="753" t="s">
        <v>661</v>
      </c>
      <c r="M21" s="753"/>
      <c r="N21" s="754"/>
      <c r="O21" s="753"/>
    </row>
    <row r="22" spans="1:16">
      <c r="A22" s="328"/>
      <c r="B22" s="160"/>
      <c r="C22" s="160"/>
      <c r="D22" s="160"/>
      <c r="E22" s="160"/>
      <c r="F22" s="160"/>
      <c r="G22" s="160"/>
      <c r="H22" s="160"/>
      <c r="I22" s="327"/>
      <c r="K22" s="753"/>
      <c r="L22" s="753"/>
      <c r="M22" s="753" t="s">
        <v>719</v>
      </c>
      <c r="N22" s="754"/>
      <c r="O22" s="753"/>
    </row>
    <row r="23" spans="1:16">
      <c r="A23" s="328"/>
      <c r="B23" s="160"/>
      <c r="C23" s="160"/>
      <c r="D23" s="160"/>
      <c r="E23" s="160"/>
      <c r="F23" s="160"/>
      <c r="G23" s="160"/>
      <c r="H23" s="160"/>
      <c r="I23" s="327"/>
      <c r="K23" s="753"/>
      <c r="L23" s="753"/>
      <c r="M23" s="753" t="s">
        <v>720</v>
      </c>
      <c r="N23" s="754"/>
      <c r="O23" s="753"/>
    </row>
    <row r="24" spans="1:16">
      <c r="A24" s="328"/>
      <c r="B24" s="160"/>
      <c r="C24" s="160"/>
      <c r="D24" s="160"/>
      <c r="E24" s="160"/>
      <c r="F24" s="160"/>
      <c r="G24" s="160"/>
      <c r="H24" s="160"/>
      <c r="I24" s="327"/>
      <c r="L24" s="753"/>
      <c r="M24" s="753"/>
      <c r="N24" s="753"/>
      <c r="O24" s="754"/>
      <c r="P24" s="753"/>
    </row>
    <row r="25" spans="1:16">
      <c r="A25" s="328"/>
      <c r="B25" s="160"/>
      <c r="C25" s="160"/>
      <c r="D25" s="160"/>
      <c r="E25" s="160"/>
      <c r="F25" s="160"/>
      <c r="G25" s="160"/>
      <c r="H25" s="160"/>
      <c r="I25" s="327"/>
      <c r="L25" s="753"/>
      <c r="M25" s="753"/>
      <c r="N25" s="753"/>
      <c r="O25" s="754"/>
      <c r="P25" s="753"/>
    </row>
    <row r="26" spans="1:16">
      <c r="A26" s="353"/>
      <c r="B26" s="160"/>
      <c r="C26" s="160"/>
      <c r="D26" s="160"/>
      <c r="E26" s="160"/>
      <c r="F26" s="160"/>
      <c r="G26" s="160"/>
      <c r="H26" s="160"/>
      <c r="I26" s="327"/>
      <c r="L26" s="753"/>
      <c r="M26" s="753"/>
      <c r="N26" s="753"/>
      <c r="O26" s="754"/>
      <c r="P26" s="753"/>
    </row>
    <row r="27" spans="1:16">
      <c r="A27" s="328"/>
      <c r="B27" s="160"/>
      <c r="C27" s="355"/>
      <c r="D27" s="160"/>
      <c r="E27" s="160"/>
      <c r="F27" s="160"/>
      <c r="G27" s="160"/>
      <c r="H27" s="160"/>
      <c r="I27" s="327"/>
      <c r="L27" s="753"/>
      <c r="M27" s="753"/>
      <c r="N27" s="753"/>
      <c r="O27" s="754"/>
      <c r="P27" s="753"/>
    </row>
    <row r="28" spans="1:16">
      <c r="A28" s="353"/>
      <c r="B28" s="160"/>
      <c r="C28" s="160"/>
      <c r="D28" s="160"/>
      <c r="E28" s="160"/>
      <c r="F28" s="160"/>
      <c r="G28" s="160"/>
      <c r="H28" s="160"/>
      <c r="I28" s="327"/>
      <c r="L28" s="753"/>
      <c r="M28" s="753"/>
      <c r="N28" s="753"/>
      <c r="O28" s="754"/>
      <c r="P28" s="753"/>
    </row>
    <row r="29" spans="1:16">
      <c r="A29" s="353"/>
      <c r="B29" s="160"/>
      <c r="C29" s="160"/>
      <c r="D29" s="160"/>
      <c r="E29" s="160"/>
      <c r="F29" s="160"/>
      <c r="G29" s="160"/>
      <c r="H29" s="160"/>
      <c r="I29" s="327"/>
      <c r="L29" s="753"/>
      <c r="M29" s="753"/>
      <c r="N29" s="753"/>
      <c r="O29" s="754"/>
      <c r="P29" s="753"/>
    </row>
    <row r="30" spans="1:16">
      <c r="A30" s="353"/>
      <c r="B30" s="160"/>
      <c r="C30" s="160"/>
      <c r="D30" s="160"/>
      <c r="E30" s="160"/>
      <c r="F30" s="160"/>
      <c r="G30" s="160"/>
      <c r="H30" s="160"/>
      <c r="I30" s="327"/>
      <c r="N30" s="68"/>
    </row>
    <row r="31" spans="1:16">
      <c r="A31" s="353"/>
      <c r="B31" s="160"/>
      <c r="C31" s="160"/>
      <c r="D31" s="160"/>
      <c r="E31" s="160"/>
      <c r="F31" s="160"/>
      <c r="G31" s="160"/>
      <c r="H31" s="160"/>
      <c r="I31" s="327"/>
    </row>
    <row r="32" spans="1:16">
      <c r="A32" s="353"/>
      <c r="B32" s="160"/>
      <c r="C32" s="160"/>
      <c r="D32" s="160"/>
      <c r="E32" s="160"/>
      <c r="F32" s="160"/>
      <c r="G32" s="160"/>
      <c r="H32" s="160"/>
      <c r="I32" s="327"/>
    </row>
    <row r="33" spans="1:9" ht="18.600000000000001" thickBot="1">
      <c r="A33" s="356"/>
      <c r="B33" s="322"/>
      <c r="C33" s="322"/>
      <c r="D33" s="322"/>
      <c r="E33" s="322"/>
      <c r="F33" s="322"/>
      <c r="G33" s="322"/>
      <c r="H33" s="322"/>
      <c r="I33" s="357"/>
    </row>
    <row r="34" spans="1:9">
      <c r="A34" s="27" t="s">
        <v>392</v>
      </c>
    </row>
    <row r="35" spans="1:9">
      <c r="A35" s="12" t="s">
        <v>78</v>
      </c>
    </row>
    <row r="36" spans="1:9">
      <c r="A36" s="12"/>
    </row>
  </sheetData>
  <mergeCells count="3">
    <mergeCell ref="C6:E6"/>
    <mergeCell ref="A6:B6"/>
    <mergeCell ref="A2:I2"/>
  </mergeCells>
  <phoneticPr fontId="2"/>
  <pageMargins left="0.70866141732283472" right="0" top="0.74803149606299213" bottom="0.74803149606299213" header="0.31496062992125984" footer="0.31496062992125984"/>
  <pageSetup paperSize="9" orientation="portrait"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
  <sheetViews>
    <sheetView showGridLines="0" zoomScaleNormal="100" zoomScaleSheetLayoutView="100" workbookViewId="0">
      <selection activeCell="A5" sqref="A5"/>
    </sheetView>
  </sheetViews>
  <sheetFormatPr defaultRowHeight="18"/>
  <cols>
    <col min="1" max="9" width="9.3984375" customWidth="1"/>
    <col min="10" max="22" width="9" style="124"/>
    <col min="23" max="25" width="9" style="57"/>
  </cols>
  <sheetData>
    <row r="1" spans="1:14">
      <c r="A1" s="29" t="s">
        <v>839</v>
      </c>
      <c r="B1" s="31"/>
      <c r="C1" s="31"/>
      <c r="D1" s="31"/>
      <c r="E1" s="31"/>
      <c r="F1" s="56"/>
      <c r="G1" s="134"/>
      <c r="H1" s="31"/>
      <c r="I1" s="135" t="str">
        <f>IF('１申請者概要'!$B$9="","","申請者名："&amp;'１申請者概要'!$B$9)</f>
        <v/>
      </c>
    </row>
    <row r="2" spans="1:14">
      <c r="A2" s="996" t="str">
        <f>注意事項等!A2</f>
        <v>福島県ＺＥＢ化モデル事業補助金</v>
      </c>
      <c r="B2" s="996"/>
      <c r="C2" s="996"/>
      <c r="D2" s="996"/>
      <c r="E2" s="996"/>
      <c r="F2" s="996"/>
      <c r="G2" s="996"/>
      <c r="H2" s="996"/>
      <c r="I2" s="996"/>
    </row>
    <row r="4" spans="1:14" ht="18.600000000000001" thickBot="1">
      <c r="A4" s="165" t="s">
        <v>842</v>
      </c>
    </row>
    <row r="5" spans="1:14">
      <c r="A5" s="351"/>
      <c r="B5" s="352"/>
      <c r="C5" s="352"/>
      <c r="D5" s="352"/>
      <c r="E5" s="352"/>
      <c r="F5" s="352"/>
      <c r="G5" s="352"/>
      <c r="H5" s="352"/>
      <c r="I5" s="324"/>
    </row>
    <row r="6" spans="1:14">
      <c r="A6" s="328"/>
      <c r="B6" s="160"/>
      <c r="C6" s="160"/>
      <c r="D6" s="160"/>
      <c r="E6" s="160"/>
      <c r="F6" s="160"/>
      <c r="G6" s="160"/>
      <c r="H6" s="300"/>
      <c r="I6" s="327"/>
      <c r="N6" s="132"/>
    </row>
    <row r="7" spans="1:14">
      <c r="A7" s="328"/>
      <c r="B7" s="160"/>
      <c r="C7" s="160"/>
      <c r="D7" s="160"/>
      <c r="E7" s="160"/>
      <c r="F7" s="160"/>
      <c r="G7" s="160"/>
      <c r="H7" s="160"/>
      <c r="I7" s="327"/>
    </row>
    <row r="8" spans="1:14">
      <c r="A8" s="353"/>
      <c r="B8" s="160"/>
      <c r="C8" s="160"/>
      <c r="D8" s="160"/>
      <c r="E8" s="160"/>
      <c r="F8" s="160"/>
      <c r="G8" s="160"/>
      <c r="H8" s="160"/>
      <c r="I8" s="327"/>
      <c r="K8" s="123" t="s">
        <v>432</v>
      </c>
      <c r="N8" s="132"/>
    </row>
    <row r="9" spans="1:14">
      <c r="A9" s="353"/>
      <c r="B9" s="160"/>
      <c r="C9" s="160"/>
      <c r="D9" s="160"/>
      <c r="E9" s="160"/>
      <c r="F9" s="160"/>
      <c r="G9" s="160"/>
      <c r="H9" s="160"/>
      <c r="I9" s="327"/>
      <c r="K9" s="123" t="s">
        <v>485</v>
      </c>
      <c r="N9" s="132"/>
    </row>
    <row r="10" spans="1:14">
      <c r="A10" s="353"/>
      <c r="B10" s="160"/>
      <c r="C10" s="160"/>
      <c r="D10" s="160"/>
      <c r="E10" s="160"/>
      <c r="F10" s="160"/>
      <c r="G10" s="160"/>
      <c r="H10" s="160"/>
      <c r="I10" s="327"/>
      <c r="N10" s="132"/>
    </row>
    <row r="11" spans="1:14">
      <c r="A11" s="353"/>
      <c r="B11" s="160"/>
      <c r="C11" s="160"/>
      <c r="D11" s="160"/>
      <c r="E11" s="160"/>
      <c r="F11" s="160"/>
      <c r="G11" s="160"/>
      <c r="H11" s="160"/>
      <c r="I11" s="327"/>
      <c r="N11" s="132"/>
    </row>
    <row r="12" spans="1:14">
      <c r="A12" s="353"/>
      <c r="B12" s="160"/>
      <c r="C12" s="160"/>
      <c r="D12" s="160"/>
      <c r="E12" s="160"/>
      <c r="F12" s="160"/>
      <c r="G12" s="160"/>
      <c r="H12" s="160"/>
      <c r="I12" s="327"/>
      <c r="N12" s="132"/>
    </row>
    <row r="13" spans="1:14">
      <c r="A13" s="353"/>
      <c r="B13" s="160"/>
      <c r="C13" s="160"/>
      <c r="D13" s="160"/>
      <c r="E13" s="160"/>
      <c r="F13" s="160"/>
      <c r="G13" s="160"/>
      <c r="H13" s="160"/>
      <c r="I13" s="327"/>
      <c r="N13" s="132"/>
    </row>
    <row r="14" spans="1:14">
      <c r="A14" s="353"/>
      <c r="B14" s="160"/>
      <c r="C14" s="160"/>
      <c r="D14" s="160"/>
      <c r="E14" s="160"/>
      <c r="F14" s="160"/>
      <c r="G14" s="160"/>
      <c r="H14" s="160"/>
      <c r="I14" s="327"/>
      <c r="N14" s="132"/>
    </row>
    <row r="15" spans="1:14">
      <c r="A15" s="328"/>
      <c r="B15" s="160"/>
      <c r="C15" s="160"/>
      <c r="D15" s="160"/>
      <c r="E15" s="160"/>
      <c r="F15" s="160"/>
      <c r="G15" s="160"/>
      <c r="H15" s="160"/>
      <c r="I15" s="327"/>
      <c r="N15" s="132"/>
    </row>
    <row r="16" spans="1:14">
      <c r="A16" s="328"/>
      <c r="B16" s="160"/>
      <c r="C16" s="160"/>
      <c r="D16" s="160"/>
      <c r="E16" s="160"/>
      <c r="F16" s="160"/>
      <c r="G16" s="160"/>
      <c r="H16" s="160"/>
      <c r="I16" s="327"/>
      <c r="N16" s="132"/>
    </row>
    <row r="17" spans="1:14">
      <c r="A17" s="328"/>
      <c r="B17" s="160"/>
      <c r="C17" s="160"/>
      <c r="D17" s="160"/>
      <c r="E17" s="160"/>
      <c r="F17" s="160"/>
      <c r="G17" s="160"/>
      <c r="H17" s="160"/>
      <c r="I17" s="327"/>
      <c r="N17" s="132"/>
    </row>
    <row r="18" spans="1:14">
      <c r="A18" s="354"/>
      <c r="B18" s="160"/>
      <c r="C18" s="160"/>
      <c r="D18" s="160"/>
      <c r="E18" s="160"/>
      <c r="F18" s="160"/>
      <c r="G18" s="160"/>
      <c r="H18" s="160"/>
      <c r="I18" s="327"/>
      <c r="N18" s="132"/>
    </row>
    <row r="19" spans="1:14">
      <c r="A19" s="328"/>
      <c r="B19" s="160"/>
      <c r="C19" s="160"/>
      <c r="D19" s="160"/>
      <c r="E19" s="160"/>
      <c r="F19" s="160"/>
      <c r="G19" s="160"/>
      <c r="H19" s="160"/>
      <c r="I19" s="327"/>
      <c r="N19" s="132"/>
    </row>
    <row r="20" spans="1:14">
      <c r="A20" s="328"/>
      <c r="B20" s="160"/>
      <c r="C20" s="160"/>
      <c r="D20" s="160"/>
      <c r="E20" s="160"/>
      <c r="F20" s="160"/>
      <c r="G20" s="160"/>
      <c r="H20" s="160"/>
      <c r="I20" s="327"/>
      <c r="N20" s="132"/>
    </row>
    <row r="21" spans="1:14">
      <c r="A21" s="328"/>
      <c r="B21" s="160"/>
      <c r="C21" s="160"/>
      <c r="D21" s="160"/>
      <c r="E21" s="160"/>
      <c r="F21" s="160"/>
      <c r="G21" s="160"/>
      <c r="H21" s="160"/>
      <c r="I21" s="327"/>
      <c r="N21" s="132"/>
    </row>
    <row r="22" spans="1:14">
      <c r="A22" s="328"/>
      <c r="B22" s="160"/>
      <c r="C22" s="160"/>
      <c r="D22" s="160"/>
      <c r="E22" s="160"/>
      <c r="F22" s="160"/>
      <c r="G22" s="160"/>
      <c r="H22" s="160"/>
      <c r="I22" s="327"/>
      <c r="N22" s="132"/>
    </row>
    <row r="23" spans="1:14">
      <c r="A23" s="353"/>
      <c r="B23" s="160"/>
      <c r="C23" s="160"/>
      <c r="D23" s="160"/>
      <c r="E23" s="160"/>
      <c r="F23" s="160"/>
      <c r="G23" s="160"/>
      <c r="H23" s="160"/>
      <c r="I23" s="327"/>
      <c r="N23" s="132"/>
    </row>
    <row r="24" spans="1:14">
      <c r="A24" s="353"/>
      <c r="B24" s="160"/>
      <c r="C24" s="160"/>
      <c r="D24" s="160"/>
      <c r="E24" s="160"/>
      <c r="F24" s="160"/>
      <c r="G24" s="160"/>
      <c r="H24" s="160"/>
      <c r="I24" s="327"/>
      <c r="N24" s="132"/>
    </row>
    <row r="25" spans="1:14">
      <c r="A25" s="353"/>
      <c r="B25" s="160"/>
      <c r="C25" s="160"/>
      <c r="D25" s="160"/>
      <c r="E25" s="160"/>
      <c r="F25" s="160"/>
      <c r="G25" s="160"/>
      <c r="H25" s="160"/>
      <c r="I25" s="327"/>
      <c r="N25" s="132"/>
    </row>
    <row r="26" spans="1:14">
      <c r="A26" s="353"/>
      <c r="B26" s="160"/>
      <c r="C26" s="160"/>
      <c r="D26" s="160"/>
      <c r="E26" s="160"/>
      <c r="F26" s="160"/>
      <c r="G26" s="160"/>
      <c r="H26" s="160"/>
      <c r="I26" s="327"/>
    </row>
    <row r="27" spans="1:14">
      <c r="A27" s="353"/>
      <c r="B27" s="160"/>
      <c r="C27" s="160"/>
      <c r="D27" s="160"/>
      <c r="E27" s="160"/>
      <c r="F27" s="160"/>
      <c r="G27" s="160"/>
      <c r="H27" s="160"/>
      <c r="I27" s="327"/>
      <c r="N27" s="132"/>
    </row>
    <row r="28" spans="1:14">
      <c r="A28" s="353"/>
      <c r="B28" s="160"/>
      <c r="C28" s="160"/>
      <c r="D28" s="160"/>
      <c r="E28" s="160"/>
      <c r="F28" s="160"/>
      <c r="G28" s="160"/>
      <c r="H28" s="160"/>
      <c r="I28" s="327"/>
    </row>
    <row r="29" spans="1:14">
      <c r="A29" s="353"/>
      <c r="B29" s="160"/>
      <c r="C29" s="160"/>
      <c r="D29" s="160"/>
      <c r="E29" s="160"/>
      <c r="F29" s="160"/>
      <c r="G29" s="160"/>
      <c r="H29" s="160"/>
      <c r="I29" s="327"/>
    </row>
    <row r="30" spans="1:14" ht="18.600000000000001" thickBot="1">
      <c r="A30" s="356"/>
      <c r="B30" s="322"/>
      <c r="C30" s="322"/>
      <c r="D30" s="322"/>
      <c r="E30" s="322"/>
      <c r="F30" s="322"/>
      <c r="G30" s="322"/>
      <c r="H30" s="322"/>
      <c r="I30" s="357"/>
    </row>
    <row r="31" spans="1:14" ht="30" customHeight="1">
      <c r="A31" s="1184" t="s">
        <v>394</v>
      </c>
      <c r="B31" s="1184"/>
      <c r="C31" s="1184"/>
      <c r="D31" s="1184"/>
      <c r="E31" s="1184"/>
      <c r="F31" s="1184"/>
      <c r="G31" s="1184"/>
      <c r="H31" s="1184"/>
      <c r="I31" s="1184"/>
    </row>
    <row r="32" spans="1:14">
      <c r="A32" s="12" t="s">
        <v>393</v>
      </c>
    </row>
    <row r="33" spans="1:1">
      <c r="A33" s="12"/>
    </row>
  </sheetData>
  <mergeCells count="2">
    <mergeCell ref="A31:I31"/>
    <mergeCell ref="A2:I2"/>
  </mergeCells>
  <phoneticPr fontId="2"/>
  <pageMargins left="0.70866141732283472" right="0" top="0.74803149606299213" bottom="0.74803149606299213" header="0.31496062992125984" footer="0.31496062992125984"/>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0"/>
  <sheetViews>
    <sheetView showGridLines="0" topLeftCell="A7" zoomScaleNormal="100" zoomScaleSheetLayoutView="100" workbookViewId="0">
      <selection activeCell="A12" sqref="A12:B12"/>
    </sheetView>
  </sheetViews>
  <sheetFormatPr defaultRowHeight="18"/>
  <cols>
    <col min="1" max="1" width="12.09765625" customWidth="1"/>
    <col min="2" max="2" width="10.5" customWidth="1"/>
    <col min="3" max="3" width="9.5" customWidth="1"/>
    <col min="4" max="4" width="6.19921875" customWidth="1"/>
    <col min="5" max="5" width="9.5" customWidth="1"/>
    <col min="6" max="6" width="6.5" customWidth="1"/>
    <col min="7" max="9" width="9.5" customWidth="1"/>
    <col min="10" max="11" width="9" style="57"/>
    <col min="12" max="12" width="11.5" style="57" bestFit="1" customWidth="1"/>
    <col min="13" max="25" width="9" style="57"/>
  </cols>
  <sheetData>
    <row r="1" spans="1:25">
      <c r="A1" s="29" t="s">
        <v>839</v>
      </c>
      <c r="B1" s="31"/>
      <c r="C1" s="31"/>
      <c r="D1" s="31"/>
      <c r="E1" s="31"/>
      <c r="F1" s="31"/>
      <c r="G1" s="56"/>
      <c r="H1" s="134"/>
      <c r="I1" s="135" t="str">
        <f>IF('１申請者概要'!$B$9="","","申請者名："&amp;'１申請者概要'!$B$9)</f>
        <v/>
      </c>
    </row>
    <row r="2" spans="1:25">
      <c r="A2" s="996" t="str">
        <f>注意事項等!A2</f>
        <v>福島県ＺＥＢ化モデル事業補助金</v>
      </c>
      <c r="B2" s="996"/>
      <c r="C2" s="996"/>
      <c r="D2" s="996"/>
      <c r="E2" s="996"/>
      <c r="F2" s="996"/>
      <c r="G2" s="996"/>
      <c r="H2" s="996"/>
      <c r="I2" s="996"/>
    </row>
    <row r="3" spans="1:25" ht="15.6" customHeight="1">
      <c r="K3" s="187" t="s">
        <v>263</v>
      </c>
      <c r="L3" s="187"/>
      <c r="M3" s="186"/>
      <c r="N3" s="186"/>
      <c r="O3" s="186"/>
    </row>
    <row r="4" spans="1:25">
      <c r="A4" s="121" t="s">
        <v>846</v>
      </c>
    </row>
    <row r="5" spans="1:25">
      <c r="A5" s="1203" t="s">
        <v>88</v>
      </c>
      <c r="B5" s="1203"/>
      <c r="C5" s="1203"/>
      <c r="D5" s="1203"/>
      <c r="E5" s="1203"/>
      <c r="F5" s="1203"/>
      <c r="G5" s="1203"/>
      <c r="H5" s="1203"/>
      <c r="I5" s="1203"/>
    </row>
    <row r="6" spans="1:25" ht="18.600000000000001" thickBot="1">
      <c r="A6" s="35"/>
    </row>
    <row r="7" spans="1:25" ht="18" customHeight="1">
      <c r="A7" s="1051" t="s">
        <v>79</v>
      </c>
      <c r="B7" s="1044"/>
      <c r="C7" s="1044" t="s">
        <v>211</v>
      </c>
      <c r="D7" s="1044"/>
      <c r="E7" s="1044" t="s">
        <v>212</v>
      </c>
      <c r="F7" s="1044"/>
      <c r="G7" s="1020" t="s">
        <v>117</v>
      </c>
      <c r="H7" s="1020" t="s">
        <v>118</v>
      </c>
      <c r="I7" s="755" t="s">
        <v>128</v>
      </c>
      <c r="J7" s="67"/>
      <c r="K7" s="67"/>
      <c r="L7" s="67"/>
      <c r="M7" s="60"/>
    </row>
    <row r="8" spans="1:25" ht="18" customHeight="1">
      <c r="A8" s="1054"/>
      <c r="B8" s="1206"/>
      <c r="C8" s="1206"/>
      <c r="D8" s="1206"/>
      <c r="E8" s="1206"/>
      <c r="F8" s="1206"/>
      <c r="G8" s="1188"/>
      <c r="H8" s="1188"/>
      <c r="I8" s="756" t="s">
        <v>670</v>
      </c>
      <c r="J8" s="67"/>
      <c r="K8" s="67"/>
      <c r="L8" s="67"/>
    </row>
    <row r="9" spans="1:25" ht="18" customHeight="1" thickBot="1">
      <c r="A9" s="1058"/>
      <c r="B9" s="1045"/>
      <c r="C9" s="1045" t="s">
        <v>208</v>
      </c>
      <c r="D9" s="1045"/>
      <c r="E9" s="1045" t="s">
        <v>171</v>
      </c>
      <c r="F9" s="1045"/>
      <c r="G9" s="39" t="s">
        <v>208</v>
      </c>
      <c r="H9" s="39" t="s">
        <v>146</v>
      </c>
      <c r="I9" s="25"/>
      <c r="J9" s="67"/>
      <c r="K9" s="67"/>
      <c r="L9" s="67"/>
    </row>
    <row r="10" spans="1:25" s="34" customFormat="1" ht="18" customHeight="1">
      <c r="A10" s="1204" t="s">
        <v>30</v>
      </c>
      <c r="B10" s="1207"/>
      <c r="C10" s="93"/>
      <c r="D10" s="94" t="s">
        <v>187</v>
      </c>
      <c r="E10" s="93"/>
      <c r="F10" s="91" t="s">
        <v>188</v>
      </c>
      <c r="G10" s="95">
        <f>C10-E10</f>
        <v>0</v>
      </c>
      <c r="H10" s="177" t="str">
        <f>IF(ISERROR(G10/C10),"",ROUNDDOWN(G10/C10,3))</f>
        <v/>
      </c>
      <c r="I10" s="178" t="str">
        <f>IF(ISERROR(E10/C10),"",ROUNDUP(E10/C10,2))</f>
        <v/>
      </c>
      <c r="J10" s="77"/>
      <c r="K10" s="131" t="s">
        <v>147</v>
      </c>
      <c r="L10" s="72"/>
      <c r="M10" s="58"/>
      <c r="N10" s="58"/>
      <c r="O10" s="58"/>
      <c r="P10" s="58"/>
      <c r="Q10" s="58"/>
      <c r="R10" s="58"/>
      <c r="S10" s="58"/>
      <c r="T10" s="58"/>
      <c r="U10" s="58"/>
      <c r="V10" s="58"/>
      <c r="W10" s="58"/>
      <c r="X10" s="58"/>
      <c r="Y10" s="58"/>
    </row>
    <row r="11" spans="1:25" s="34" customFormat="1" ht="18" customHeight="1">
      <c r="A11" s="1205" t="s">
        <v>31</v>
      </c>
      <c r="B11" s="1208"/>
      <c r="C11" s="96"/>
      <c r="D11" s="97" t="s">
        <v>189</v>
      </c>
      <c r="E11" s="96"/>
      <c r="F11" s="88" t="s">
        <v>190</v>
      </c>
      <c r="G11" s="95">
        <f t="shared" ref="G11:G15" si="0">C11-E11</f>
        <v>0</v>
      </c>
      <c r="H11" s="177" t="str">
        <f t="shared" ref="H11:H14" si="1">IF(ISERROR(G11/C11),"",ROUNDDOWN(G11/C11,3))</f>
        <v/>
      </c>
      <c r="I11" s="178" t="str">
        <f t="shared" ref="I11:I15" si="2">IF(ISERROR(E11/C11),"",ROUNDUP(E11/C11,2))</f>
        <v/>
      </c>
      <c r="J11" s="77"/>
      <c r="K11" s="131" t="s">
        <v>210</v>
      </c>
      <c r="L11" s="72"/>
      <c r="M11" s="58"/>
      <c r="N11" s="58"/>
      <c r="O11" s="58"/>
      <c r="P11" s="58"/>
      <c r="Q11" s="58"/>
      <c r="R11" s="58"/>
      <c r="S11" s="58"/>
      <c r="T11" s="58"/>
      <c r="U11" s="58"/>
      <c r="V11" s="58"/>
      <c r="W11" s="58"/>
      <c r="X11" s="58"/>
      <c r="Y11" s="58"/>
    </row>
    <row r="12" spans="1:25" s="34" customFormat="1" ht="18" customHeight="1">
      <c r="A12" s="1205" t="s">
        <v>32</v>
      </c>
      <c r="B12" s="1208"/>
      <c r="C12" s="96"/>
      <c r="D12" s="97" t="s">
        <v>191</v>
      </c>
      <c r="E12" s="96"/>
      <c r="F12" s="88" t="s">
        <v>192</v>
      </c>
      <c r="G12" s="95">
        <f t="shared" si="0"/>
        <v>0</v>
      </c>
      <c r="H12" s="177" t="str">
        <f t="shared" si="1"/>
        <v/>
      </c>
      <c r="I12" s="178" t="str">
        <f t="shared" si="2"/>
        <v/>
      </c>
      <c r="J12" s="77"/>
      <c r="K12" s="131" t="s">
        <v>148</v>
      </c>
      <c r="L12" s="72"/>
      <c r="M12" s="58"/>
      <c r="N12" s="58"/>
      <c r="O12" s="58"/>
      <c r="P12" s="58"/>
      <c r="Q12" s="58"/>
      <c r="R12" s="58"/>
      <c r="S12" s="58"/>
      <c r="T12" s="58"/>
      <c r="U12" s="58"/>
      <c r="V12" s="58"/>
      <c r="W12" s="58"/>
      <c r="X12" s="58"/>
      <c r="Y12" s="58"/>
    </row>
    <row r="13" spans="1:25" s="34" customFormat="1" ht="18" customHeight="1">
      <c r="A13" s="1205" t="s">
        <v>33</v>
      </c>
      <c r="B13" s="1208"/>
      <c r="C13" s="96"/>
      <c r="D13" s="97" t="s">
        <v>193</v>
      </c>
      <c r="E13" s="96"/>
      <c r="F13" s="88" t="s">
        <v>194</v>
      </c>
      <c r="G13" s="95">
        <f t="shared" si="0"/>
        <v>0</v>
      </c>
      <c r="H13" s="177" t="str">
        <f t="shared" si="1"/>
        <v/>
      </c>
      <c r="I13" s="178" t="str">
        <f t="shared" si="2"/>
        <v/>
      </c>
      <c r="J13" s="77"/>
      <c r="K13" s="71"/>
      <c r="L13" s="72"/>
      <c r="M13" s="58"/>
      <c r="N13" s="58"/>
      <c r="O13" s="58"/>
      <c r="P13" s="58"/>
      <c r="Q13" s="58"/>
      <c r="R13" s="58"/>
      <c r="S13" s="58"/>
      <c r="T13" s="58"/>
      <c r="U13" s="58"/>
      <c r="V13" s="58"/>
      <c r="W13" s="58"/>
      <c r="X13" s="58"/>
      <c r="Y13" s="58"/>
    </row>
    <row r="14" spans="1:25" s="34" customFormat="1" ht="18" customHeight="1" thickBot="1">
      <c r="A14" s="1209" t="s">
        <v>47</v>
      </c>
      <c r="B14" s="1210"/>
      <c r="C14" s="98"/>
      <c r="D14" s="99" t="s">
        <v>195</v>
      </c>
      <c r="E14" s="98"/>
      <c r="F14" s="100" t="s">
        <v>196</v>
      </c>
      <c r="G14" s="101">
        <f t="shared" si="0"/>
        <v>0</v>
      </c>
      <c r="H14" s="179" t="str">
        <f t="shared" si="1"/>
        <v/>
      </c>
      <c r="I14" s="178" t="str">
        <f t="shared" si="2"/>
        <v/>
      </c>
      <c r="J14" s="77"/>
      <c r="K14" s="71"/>
      <c r="L14" s="73"/>
      <c r="M14" s="58"/>
      <c r="N14" s="58"/>
      <c r="O14" s="58"/>
      <c r="P14" s="58"/>
      <c r="Q14" s="58"/>
      <c r="R14" s="58"/>
      <c r="S14" s="58"/>
      <c r="T14" s="58"/>
      <c r="U14" s="58"/>
      <c r="V14" s="58"/>
      <c r="W14" s="58"/>
      <c r="X14" s="58"/>
      <c r="Y14" s="58"/>
    </row>
    <row r="15" spans="1:25" s="34" customFormat="1" ht="18" customHeight="1" thickBot="1">
      <c r="A15" s="1211" t="s">
        <v>115</v>
      </c>
      <c r="B15" s="1212"/>
      <c r="C15" s="181">
        <f>SUM(C10:C14)</f>
        <v>0</v>
      </c>
      <c r="D15" s="136" t="s">
        <v>80</v>
      </c>
      <c r="E15" s="181">
        <f>SUM(E10:E14)</f>
        <v>0</v>
      </c>
      <c r="F15" s="141" t="s">
        <v>81</v>
      </c>
      <c r="G15" s="102">
        <f t="shared" si="0"/>
        <v>0</v>
      </c>
      <c r="H15" s="601" t="str">
        <f>IF(ISERROR(G15/C15),"",ROUNDDOWN(G15/C15,3))</f>
        <v/>
      </c>
      <c r="I15" s="180" t="str">
        <f t="shared" si="2"/>
        <v/>
      </c>
      <c r="J15" s="75"/>
      <c r="K15" s="71"/>
      <c r="L15" s="73"/>
      <c r="M15" s="58"/>
      <c r="N15" s="58"/>
      <c r="O15" s="58"/>
      <c r="P15" s="58"/>
      <c r="Q15" s="58"/>
      <c r="R15" s="58"/>
      <c r="S15" s="58"/>
      <c r="T15" s="58"/>
      <c r="U15" s="58"/>
      <c r="V15" s="58"/>
      <c r="W15" s="58"/>
      <c r="X15" s="58"/>
      <c r="Y15" s="58"/>
    </row>
    <row r="16" spans="1:25" s="34" customFormat="1" ht="18" customHeight="1">
      <c r="A16" s="1204" t="s">
        <v>203</v>
      </c>
      <c r="B16" s="89" t="s">
        <v>51</v>
      </c>
      <c r="C16" s="94" t="s">
        <v>48</v>
      </c>
      <c r="D16" s="94" t="s">
        <v>48</v>
      </c>
      <c r="E16" s="103"/>
      <c r="F16" s="142" t="s">
        <v>111</v>
      </c>
      <c r="G16" s="95">
        <f>E16*-1</f>
        <v>0</v>
      </c>
      <c r="H16" s="104" t="s">
        <v>119</v>
      </c>
      <c r="I16" s="105" t="s">
        <v>106</v>
      </c>
      <c r="J16" s="75"/>
      <c r="K16" s="58"/>
      <c r="L16" s="58"/>
      <c r="M16" s="58"/>
      <c r="N16" s="58"/>
      <c r="O16" s="58"/>
      <c r="P16" s="58"/>
      <c r="Q16" s="58"/>
      <c r="R16" s="58"/>
      <c r="S16" s="58"/>
      <c r="T16" s="58"/>
      <c r="U16" s="58"/>
      <c r="V16" s="58"/>
      <c r="W16" s="58"/>
      <c r="X16" s="58"/>
      <c r="Y16" s="58"/>
    </row>
    <row r="17" spans="1:25" s="34" customFormat="1" ht="18" customHeight="1">
      <c r="A17" s="1205"/>
      <c r="B17" s="90" t="s">
        <v>54</v>
      </c>
      <c r="C17" s="97" t="s">
        <v>48</v>
      </c>
      <c r="D17" s="97" t="s">
        <v>48</v>
      </c>
      <c r="E17" s="106"/>
      <c r="F17" s="143" t="s">
        <v>197</v>
      </c>
      <c r="G17" s="107">
        <f>E17*-1</f>
        <v>0</v>
      </c>
      <c r="H17" s="108" t="s">
        <v>119</v>
      </c>
      <c r="I17" s="109" t="s">
        <v>107</v>
      </c>
      <c r="J17" s="58"/>
      <c r="K17" s="58"/>
      <c r="L17" s="58"/>
      <c r="M17" s="58"/>
      <c r="N17" s="58"/>
      <c r="O17" s="58"/>
      <c r="P17" s="58"/>
      <c r="Q17" s="58"/>
      <c r="R17" s="58"/>
      <c r="S17" s="58"/>
      <c r="T17" s="58"/>
      <c r="U17" s="58"/>
      <c r="V17" s="58"/>
      <c r="W17" s="58"/>
      <c r="X17" s="58"/>
      <c r="Y17" s="58"/>
    </row>
    <row r="18" spans="1:25" s="34" customFormat="1" ht="18" customHeight="1">
      <c r="A18" s="1198" t="s">
        <v>116</v>
      </c>
      <c r="B18" s="1199"/>
      <c r="C18" s="97" t="s">
        <v>108</v>
      </c>
      <c r="D18" s="97" t="s">
        <v>82</v>
      </c>
      <c r="E18" s="110">
        <f>E16+E17</f>
        <v>0</v>
      </c>
      <c r="F18" s="143" t="s">
        <v>83</v>
      </c>
      <c r="G18" s="107">
        <f>E18*-1</f>
        <v>0</v>
      </c>
      <c r="H18" s="108" t="s">
        <v>119</v>
      </c>
      <c r="I18" s="111" t="s">
        <v>107</v>
      </c>
      <c r="J18" s="58"/>
      <c r="K18" s="58"/>
      <c r="L18" s="58"/>
      <c r="M18" s="58"/>
      <c r="N18" s="58"/>
      <c r="O18" s="58"/>
      <c r="P18" s="58"/>
      <c r="Q18" s="58"/>
      <c r="R18" s="58"/>
      <c r="S18" s="58"/>
      <c r="T18" s="58"/>
      <c r="U18" s="58"/>
      <c r="V18" s="58"/>
      <c r="W18" s="58"/>
      <c r="X18" s="58"/>
      <c r="Y18" s="58"/>
    </row>
    <row r="19" spans="1:25" s="34" customFormat="1" ht="18" customHeight="1" thickBot="1">
      <c r="A19" s="1185" t="s">
        <v>87</v>
      </c>
      <c r="B19" s="1186"/>
      <c r="C19" s="112"/>
      <c r="D19" s="137" t="s">
        <v>198</v>
      </c>
      <c r="E19" s="112"/>
      <c r="F19" s="144" t="s">
        <v>198</v>
      </c>
      <c r="G19" s="113">
        <f t="shared" ref="G19:G22" si="3">C19-E19</f>
        <v>0</v>
      </c>
      <c r="H19" s="114" t="s">
        <v>119</v>
      </c>
      <c r="I19" s="115" t="s">
        <v>119</v>
      </c>
      <c r="J19" s="58"/>
      <c r="K19" s="58"/>
      <c r="L19" s="58"/>
      <c r="M19" s="58"/>
      <c r="N19" s="58"/>
      <c r="O19" s="58"/>
      <c r="P19" s="58"/>
      <c r="Q19" s="58"/>
      <c r="R19" s="58"/>
      <c r="S19" s="58"/>
      <c r="T19" s="58"/>
      <c r="U19" s="58"/>
      <c r="V19" s="58"/>
      <c r="W19" s="58"/>
      <c r="X19" s="58"/>
      <c r="Y19" s="58"/>
    </row>
    <row r="20" spans="1:25" s="34" customFormat="1" ht="23.7" customHeight="1">
      <c r="A20" s="1190" t="s">
        <v>206</v>
      </c>
      <c r="B20" s="1191"/>
      <c r="C20" s="116">
        <f>C15+C19</f>
        <v>0</v>
      </c>
      <c r="D20" s="138" t="s">
        <v>84</v>
      </c>
      <c r="E20" s="116">
        <f>E15+E18+E19</f>
        <v>0</v>
      </c>
      <c r="F20" s="145" t="s">
        <v>85</v>
      </c>
      <c r="G20" s="117">
        <f t="shared" si="3"/>
        <v>0</v>
      </c>
      <c r="H20" s="182" t="str">
        <f>IF(ISERROR(ROUNDDOWN(G20/C20,3)),"",ROUNDDOWN(G20/C20,3))</f>
        <v/>
      </c>
      <c r="I20" s="183" t="str">
        <f>IF(ISERROR(E20/C20),"",ROUNDUP(E20/C20,2))</f>
        <v/>
      </c>
      <c r="J20" s="58"/>
      <c r="K20" s="123" t="s">
        <v>113</v>
      </c>
      <c r="L20" s="58"/>
      <c r="M20" s="58"/>
      <c r="N20" s="58"/>
      <c r="O20" s="58"/>
      <c r="P20" s="58"/>
      <c r="Q20" s="58"/>
      <c r="R20" s="58"/>
      <c r="S20" s="58"/>
      <c r="T20" s="58"/>
      <c r="U20" s="58"/>
      <c r="V20" s="58"/>
      <c r="W20" s="58"/>
      <c r="X20" s="58"/>
      <c r="Y20" s="58"/>
    </row>
    <row r="21" spans="1:25" s="34" customFormat="1" ht="23.7" customHeight="1">
      <c r="A21" s="1198" t="s">
        <v>207</v>
      </c>
      <c r="B21" s="1199"/>
      <c r="C21" s="118">
        <f>C15</f>
        <v>0</v>
      </c>
      <c r="D21" s="139" t="s">
        <v>214</v>
      </c>
      <c r="E21" s="118">
        <f>E15+E18</f>
        <v>0</v>
      </c>
      <c r="F21" s="139" t="s">
        <v>215</v>
      </c>
      <c r="G21" s="117">
        <f t="shared" si="3"/>
        <v>0</v>
      </c>
      <c r="H21" s="184" t="str">
        <f>IF(ISERROR(ROUNDDOWN(G21/C21,3)),"",ROUNDDOWN(G21/C21,3))</f>
        <v/>
      </c>
      <c r="I21" s="111" t="str">
        <f>IF(ISERROR(E21/C21),"",ROUNDUP(E21/C21,2))</f>
        <v/>
      </c>
      <c r="J21" s="58"/>
      <c r="K21" s="123" t="s">
        <v>114</v>
      </c>
      <c r="L21" s="58"/>
      <c r="M21" s="58"/>
      <c r="N21" s="58"/>
      <c r="O21" s="58"/>
      <c r="P21" s="58"/>
      <c r="Q21" s="58"/>
      <c r="R21" s="58"/>
      <c r="S21" s="58"/>
      <c r="T21" s="58"/>
      <c r="U21" s="58"/>
      <c r="V21" s="58"/>
      <c r="W21" s="58"/>
      <c r="X21" s="58"/>
      <c r="Y21" s="58"/>
    </row>
    <row r="22" spans="1:25" s="34" customFormat="1" ht="23.7" customHeight="1" thickBot="1">
      <c r="A22" s="1201" t="s">
        <v>262</v>
      </c>
      <c r="B22" s="1202"/>
      <c r="C22" s="119">
        <f>C15</f>
        <v>0</v>
      </c>
      <c r="D22" s="140" t="s">
        <v>216</v>
      </c>
      <c r="E22" s="119">
        <f>E15+E17</f>
        <v>0</v>
      </c>
      <c r="F22" s="146" t="s">
        <v>217</v>
      </c>
      <c r="G22" s="120">
        <f t="shared" si="3"/>
        <v>0</v>
      </c>
      <c r="H22" s="615" t="str">
        <f>IF(ISERROR(ROUNDDOWN(G22/C22,3)),"",ROUNDDOWN(G22/C22,3))</f>
        <v/>
      </c>
      <c r="I22" s="185" t="str">
        <f>IF(ISERROR(E22/C22),"",ROUNDUP(E22/C22,2))</f>
        <v/>
      </c>
      <c r="J22" s="58"/>
      <c r="K22" s="123" t="s">
        <v>112</v>
      </c>
      <c r="L22" s="58"/>
      <c r="M22" s="58"/>
      <c r="N22" s="58"/>
      <c r="O22" s="58"/>
      <c r="P22" s="58"/>
      <c r="Q22" s="58"/>
      <c r="R22" s="58"/>
      <c r="S22" s="58"/>
      <c r="T22" s="58"/>
      <c r="U22" s="58"/>
      <c r="V22" s="58"/>
      <c r="W22" s="58"/>
      <c r="X22" s="58"/>
      <c r="Y22" s="58"/>
    </row>
    <row r="23" spans="1:25" s="34" customFormat="1" ht="18" customHeight="1">
      <c r="A23" s="1200"/>
      <c r="B23" s="1200"/>
      <c r="C23" s="37"/>
      <c r="D23" s="36"/>
      <c r="E23" s="37"/>
      <c r="F23" s="36"/>
      <c r="G23" s="36"/>
      <c r="H23" s="36"/>
      <c r="I23" s="38"/>
      <c r="J23" s="58"/>
      <c r="K23" s="58"/>
      <c r="L23" s="58"/>
      <c r="M23" s="58"/>
      <c r="N23" s="58"/>
      <c r="O23" s="58"/>
      <c r="P23" s="58"/>
      <c r="Q23" s="58"/>
      <c r="R23" s="58"/>
      <c r="S23" s="58"/>
      <c r="T23" s="58"/>
      <c r="U23" s="58"/>
      <c r="V23" s="58"/>
      <c r="W23" s="58"/>
      <c r="X23" s="58"/>
      <c r="Y23" s="58"/>
    </row>
    <row r="24" spans="1:25" s="34" customFormat="1" ht="18" customHeight="1" thickBot="1">
      <c r="A24" s="11"/>
      <c r="J24" s="58"/>
      <c r="K24" s="58"/>
      <c r="L24" s="58"/>
      <c r="M24" s="58"/>
      <c r="N24" s="58"/>
      <c r="O24" s="58"/>
      <c r="P24" s="58"/>
      <c r="Q24" s="58"/>
      <c r="R24" s="58"/>
      <c r="S24" s="58"/>
      <c r="T24" s="58"/>
      <c r="U24" s="58"/>
      <c r="V24" s="58"/>
      <c r="W24" s="58"/>
      <c r="X24" s="58"/>
      <c r="Y24" s="58"/>
    </row>
    <row r="25" spans="1:25" s="34" customFormat="1" ht="30.6" customHeight="1">
      <c r="A25" s="1051" t="s">
        <v>186</v>
      </c>
      <c r="B25" s="1044"/>
      <c r="C25" s="1044" t="s">
        <v>151</v>
      </c>
      <c r="D25" s="1044"/>
      <c r="E25" s="1044" t="s">
        <v>218</v>
      </c>
      <c r="F25" s="1189"/>
      <c r="G25" s="36"/>
      <c r="H25" s="36"/>
      <c r="J25" s="58"/>
      <c r="K25" s="58"/>
      <c r="L25" s="58"/>
      <c r="M25" s="58"/>
      <c r="N25" s="58"/>
      <c r="O25" s="58"/>
      <c r="P25" s="58"/>
      <c r="Q25" s="58"/>
      <c r="R25" s="58"/>
      <c r="S25" s="58"/>
      <c r="T25" s="58"/>
      <c r="U25" s="58"/>
      <c r="V25" s="58"/>
      <c r="W25" s="58"/>
      <c r="X25" s="58"/>
      <c r="Y25" s="58"/>
    </row>
    <row r="26" spans="1:25" s="34" customFormat="1" ht="27.15" customHeight="1" thickBot="1">
      <c r="A26" s="1196"/>
      <c r="B26" s="1197"/>
      <c r="C26" s="1192"/>
      <c r="D26" s="1193"/>
      <c r="E26" s="1194"/>
      <c r="F26" s="1195"/>
      <c r="G26" s="40"/>
      <c r="H26" s="40"/>
      <c r="J26" s="58"/>
      <c r="K26" s="58"/>
      <c r="L26" s="58"/>
      <c r="M26" s="58"/>
      <c r="N26" s="58"/>
      <c r="O26" s="58"/>
      <c r="P26" s="58"/>
      <c r="Q26" s="58"/>
      <c r="R26" s="58"/>
      <c r="S26" s="58"/>
      <c r="T26" s="58"/>
      <c r="U26" s="58"/>
      <c r="V26" s="58"/>
      <c r="W26" s="58"/>
      <c r="X26" s="58"/>
      <c r="Y26" s="58"/>
    </row>
    <row r="27" spans="1:25" s="34" customFormat="1" ht="18" customHeight="1">
      <c r="A27" s="11"/>
      <c r="J27" s="58"/>
      <c r="K27" s="58"/>
      <c r="L27" s="58"/>
      <c r="M27" s="58"/>
      <c r="N27" s="58"/>
      <c r="O27" s="58"/>
      <c r="P27" s="58"/>
      <c r="Q27" s="58"/>
      <c r="R27" s="58"/>
      <c r="S27" s="58"/>
      <c r="T27" s="58"/>
      <c r="U27" s="58"/>
      <c r="V27" s="58"/>
      <c r="W27" s="58"/>
      <c r="X27" s="58"/>
      <c r="Y27" s="58"/>
    </row>
    <row r="28" spans="1:25" ht="43.5" customHeight="1"/>
    <row r="29" spans="1:25" ht="30.6" customHeight="1">
      <c r="A29" s="1187" t="s">
        <v>395</v>
      </c>
      <c r="B29" s="1187"/>
      <c r="C29" s="1187"/>
      <c r="D29" s="1187"/>
      <c r="E29" s="1187"/>
      <c r="F29" s="1187"/>
      <c r="G29" s="1187"/>
      <c r="H29" s="1187"/>
      <c r="I29" s="1187"/>
    </row>
    <row r="30" spans="1:25" ht="33.6" customHeight="1">
      <c r="A30" s="1187" t="s">
        <v>96</v>
      </c>
      <c r="B30" s="1187"/>
      <c r="C30" s="1187"/>
      <c r="D30" s="1187"/>
      <c r="E30" s="1187"/>
      <c r="F30" s="1187"/>
      <c r="G30" s="1187"/>
      <c r="H30" s="1187"/>
      <c r="I30" s="1187"/>
    </row>
  </sheetData>
  <mergeCells count="30">
    <mergeCell ref="A2:I2"/>
    <mergeCell ref="A5:I5"/>
    <mergeCell ref="A29:I29"/>
    <mergeCell ref="A16:A17"/>
    <mergeCell ref="A18:B18"/>
    <mergeCell ref="A7:B9"/>
    <mergeCell ref="C9:D9"/>
    <mergeCell ref="E9:F9"/>
    <mergeCell ref="C7:D8"/>
    <mergeCell ref="E7:F8"/>
    <mergeCell ref="A10:B10"/>
    <mergeCell ref="A11:B11"/>
    <mergeCell ref="A12:B12"/>
    <mergeCell ref="A13:B13"/>
    <mergeCell ref="A14:B14"/>
    <mergeCell ref="A15:B15"/>
    <mergeCell ref="A19:B19"/>
    <mergeCell ref="A30:I30"/>
    <mergeCell ref="G7:G8"/>
    <mergeCell ref="H7:H8"/>
    <mergeCell ref="E25:F25"/>
    <mergeCell ref="A25:B25"/>
    <mergeCell ref="C25:D25"/>
    <mergeCell ref="A20:B20"/>
    <mergeCell ref="C26:D26"/>
    <mergeCell ref="E26:F26"/>
    <mergeCell ref="A26:B26"/>
    <mergeCell ref="A21:B21"/>
    <mergeCell ref="A23:B23"/>
    <mergeCell ref="A22:B22"/>
  </mergeCells>
  <phoneticPr fontId="2"/>
  <dataValidations count="1">
    <dataValidation type="list" allowBlank="1" showInputMessage="1" showErrorMessage="1" sqref="C26:D26">
      <formula1>"有,無"</formula1>
    </dataValidation>
  </dataValidations>
  <pageMargins left="0.70866141732283472" right="0" top="0.74803149606299213" bottom="0.74803149606299213" header="0.31496062992125984" footer="0.31496062992125984"/>
  <pageSetup paperSize="9" orientation="portrait" horizontalDpi="1200" verticalDpi="120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2"/>
  <sheetViews>
    <sheetView showGridLines="0" zoomScaleNormal="100" zoomScaleSheetLayoutView="100" workbookViewId="0">
      <selection activeCell="A6" sqref="A6"/>
    </sheetView>
  </sheetViews>
  <sheetFormatPr defaultRowHeight="18"/>
  <cols>
    <col min="1" max="2" width="9" customWidth="1"/>
    <col min="19" max="35" width="9" style="57"/>
  </cols>
  <sheetData>
    <row r="1" spans="1:35">
      <c r="A1" s="29" t="s">
        <v>839</v>
      </c>
      <c r="B1" s="29"/>
      <c r="C1" s="31"/>
      <c r="D1" s="31"/>
      <c r="E1" s="31"/>
      <c r="F1" s="31"/>
      <c r="G1" s="56"/>
      <c r="H1" s="133"/>
      <c r="I1" s="133"/>
      <c r="J1" s="133"/>
      <c r="K1" s="133"/>
      <c r="L1" s="133"/>
      <c r="M1" s="31"/>
      <c r="N1" s="31"/>
      <c r="O1" s="31"/>
      <c r="P1" s="31"/>
      <c r="Q1" s="31"/>
      <c r="R1" s="135" t="str">
        <f>IF('１申請者概要'!$B$9="","","申請者名："&amp;'１申請者概要'!$B$9)</f>
        <v/>
      </c>
    </row>
    <row r="2" spans="1:35">
      <c r="A2" s="996" t="str">
        <f>注意事項等!A2</f>
        <v>福島県ＺＥＢ化モデル事業補助金</v>
      </c>
      <c r="B2" s="996"/>
      <c r="C2" s="996"/>
      <c r="D2" s="996"/>
      <c r="E2" s="996"/>
      <c r="F2" s="996"/>
      <c r="G2" s="996"/>
      <c r="H2" s="996"/>
      <c r="I2" s="996"/>
      <c r="J2" s="996"/>
      <c r="K2" s="996"/>
      <c r="L2" s="996"/>
      <c r="M2" s="996"/>
      <c r="N2" s="996"/>
      <c r="O2" s="996"/>
      <c r="P2" s="996"/>
      <c r="Q2" s="996"/>
      <c r="R2" s="996"/>
    </row>
    <row r="3" spans="1:35">
      <c r="A3" s="29"/>
      <c r="B3" s="29"/>
      <c r="C3" s="31"/>
      <c r="D3" s="31"/>
      <c r="E3" s="31"/>
      <c r="F3" s="31"/>
      <c r="G3" s="31"/>
      <c r="H3" s="31"/>
      <c r="I3" s="31"/>
      <c r="J3" s="31"/>
      <c r="K3" s="31"/>
      <c r="L3" s="31"/>
      <c r="M3" s="31"/>
      <c r="N3" s="31"/>
      <c r="O3" s="31"/>
      <c r="P3" s="31"/>
      <c r="Q3" s="31"/>
      <c r="R3" s="31"/>
    </row>
    <row r="4" spans="1:35">
      <c r="A4" s="121" t="s">
        <v>844</v>
      </c>
      <c r="B4" s="1"/>
    </row>
    <row r="5" spans="1:35" ht="5.0999999999999996" customHeight="1" thickBot="1">
      <c r="C5" s="1213"/>
      <c r="D5" s="1213"/>
      <c r="E5" s="1213"/>
      <c r="F5" s="1213"/>
      <c r="G5" s="1213"/>
      <c r="H5" s="1213"/>
      <c r="I5" s="1213"/>
    </row>
    <row r="6" spans="1:35" s="44" customFormat="1" ht="18.75" customHeight="1">
      <c r="A6" s="347"/>
      <c r="B6" s="348"/>
      <c r="C6" s="348"/>
      <c r="D6" s="348"/>
      <c r="E6" s="348"/>
      <c r="F6" s="348"/>
      <c r="G6" s="348"/>
      <c r="H6" s="348"/>
      <c r="I6" s="348"/>
      <c r="J6" s="348"/>
      <c r="K6" s="348"/>
      <c r="L6" s="348"/>
      <c r="M6" s="348"/>
      <c r="N6" s="348"/>
      <c r="O6" s="348"/>
      <c r="P6" s="348"/>
      <c r="Q6" s="348"/>
      <c r="R6" s="349"/>
      <c r="S6" s="69"/>
      <c r="T6" s="69"/>
      <c r="U6" s="69"/>
      <c r="V6" s="69"/>
      <c r="W6" s="69"/>
      <c r="X6" s="69"/>
      <c r="Y6" s="69"/>
      <c r="Z6" s="69"/>
      <c r="AA6" s="69"/>
      <c r="AB6" s="69"/>
      <c r="AC6" s="69"/>
      <c r="AD6" s="69"/>
      <c r="AE6" s="69"/>
      <c r="AF6" s="69"/>
      <c r="AG6" s="69"/>
      <c r="AH6" s="69"/>
      <c r="AI6" s="69"/>
    </row>
    <row r="7" spans="1:35" ht="18.75" customHeight="1">
      <c r="A7" s="350"/>
      <c r="C7" s="8"/>
      <c r="D7" s="8"/>
      <c r="E7" s="8"/>
      <c r="F7" s="8"/>
      <c r="G7" s="8"/>
      <c r="H7" s="8"/>
      <c r="I7" s="8"/>
      <c r="R7" s="125"/>
      <c r="T7" s="64" t="s">
        <v>260</v>
      </c>
    </row>
    <row r="8" spans="1:35" ht="18.75" customHeight="1">
      <c r="A8" s="350"/>
      <c r="B8" s="614" t="s">
        <v>389</v>
      </c>
      <c r="C8" s="8"/>
      <c r="J8" s="8"/>
      <c r="R8" s="125"/>
    </row>
    <row r="9" spans="1:35" ht="18.75" customHeight="1">
      <c r="A9" s="350"/>
      <c r="C9" s="8"/>
      <c r="J9" s="8"/>
      <c r="R9" s="125"/>
    </row>
    <row r="10" spans="1:35" ht="18.75" customHeight="1">
      <c r="A10" s="350"/>
      <c r="C10" s="8"/>
      <c r="J10" s="8"/>
      <c r="R10" s="125"/>
    </row>
    <row r="11" spans="1:35" ht="18.75" customHeight="1">
      <c r="A11" s="350"/>
      <c r="C11" s="8"/>
      <c r="J11" s="8"/>
      <c r="R11" s="125"/>
    </row>
    <row r="12" spans="1:35" ht="18.75" customHeight="1">
      <c r="A12" s="350"/>
      <c r="C12" s="8"/>
      <c r="J12" s="8"/>
      <c r="R12" s="125"/>
    </row>
    <row r="13" spans="1:35" ht="18.75" customHeight="1">
      <c r="A13" s="350"/>
      <c r="C13" s="8"/>
      <c r="J13" s="8"/>
      <c r="R13" s="125"/>
    </row>
    <row r="14" spans="1:35" ht="18.75" customHeight="1">
      <c r="A14" s="350"/>
      <c r="C14" s="8"/>
      <c r="J14" s="8"/>
      <c r="R14" s="125"/>
    </row>
    <row r="15" spans="1:35" ht="18.75" customHeight="1">
      <c r="A15" s="350"/>
      <c r="C15" s="8"/>
      <c r="D15" s="8"/>
      <c r="E15" s="8"/>
      <c r="F15" s="8"/>
      <c r="G15" s="8"/>
      <c r="H15" s="8"/>
      <c r="I15" s="8"/>
      <c r="J15" s="8"/>
      <c r="K15" s="8"/>
      <c r="M15" s="8"/>
      <c r="N15" s="8"/>
      <c r="O15" s="8"/>
      <c r="P15" s="8"/>
      <c r="Q15" s="8"/>
      <c r="R15" s="50"/>
    </row>
    <row r="16" spans="1:35" ht="18.75" customHeight="1">
      <c r="A16" s="350"/>
      <c r="C16" s="8"/>
      <c r="J16" s="8"/>
      <c r="R16" s="125"/>
    </row>
    <row r="17" spans="1:18" ht="18.75" customHeight="1">
      <c r="A17" s="350"/>
      <c r="C17" s="8"/>
      <c r="J17" s="8"/>
      <c r="R17" s="125"/>
    </row>
    <row r="18" spans="1:18" ht="18.75" customHeight="1">
      <c r="A18" s="350"/>
      <c r="C18" s="8"/>
      <c r="J18" s="8"/>
      <c r="R18" s="125"/>
    </row>
    <row r="19" spans="1:18" ht="18.75" customHeight="1">
      <c r="A19" s="350"/>
      <c r="C19" s="8"/>
      <c r="J19" s="8"/>
      <c r="R19" s="125"/>
    </row>
    <row r="20" spans="1:18" ht="18.75" customHeight="1">
      <c r="A20" s="350"/>
      <c r="C20" s="8"/>
      <c r="J20" s="8"/>
      <c r="M20" s="8"/>
      <c r="R20" s="125"/>
    </row>
    <row r="21" spans="1:18" ht="18.75" customHeight="1">
      <c r="A21" s="350"/>
      <c r="C21" s="8"/>
      <c r="J21" s="8"/>
      <c r="R21" s="125"/>
    </row>
    <row r="22" spans="1:18" ht="18.75" customHeight="1">
      <c r="A22" s="350"/>
      <c r="C22" s="8"/>
      <c r="J22" s="8"/>
      <c r="R22" s="125"/>
    </row>
    <row r="23" spans="1:18" ht="18.75" customHeight="1">
      <c r="A23" s="350"/>
      <c r="C23" s="8"/>
      <c r="J23" s="8"/>
      <c r="R23" s="125"/>
    </row>
    <row r="24" spans="1:18" ht="18.75" customHeight="1">
      <c r="A24" s="350"/>
      <c r="C24" s="8"/>
      <c r="J24" s="8"/>
      <c r="R24" s="125"/>
    </row>
    <row r="25" spans="1:18" ht="18.75" customHeight="1">
      <c r="A25" s="350"/>
      <c r="C25" s="8"/>
      <c r="E25" s="8"/>
      <c r="J25" s="8"/>
      <c r="R25" s="125"/>
    </row>
    <row r="26" spans="1:18" ht="18.75" customHeight="1">
      <c r="A26" s="350"/>
      <c r="J26" s="8"/>
      <c r="R26" s="125"/>
    </row>
    <row r="27" spans="1:18" ht="18.75" customHeight="1">
      <c r="A27" s="350"/>
      <c r="J27" s="8"/>
      <c r="R27" s="125"/>
    </row>
    <row r="28" spans="1:18" ht="18.75" customHeight="1">
      <c r="A28" s="350"/>
      <c r="R28" s="125"/>
    </row>
    <row r="29" spans="1:18" ht="18.75" customHeight="1">
      <c r="A29" s="49"/>
      <c r="B29" s="8"/>
      <c r="R29" s="125"/>
    </row>
    <row r="30" spans="1:18" ht="18.75" customHeight="1">
      <c r="A30" s="49"/>
      <c r="B30" s="8"/>
      <c r="R30" s="125"/>
    </row>
    <row r="31" spans="1:18" ht="18.75" customHeight="1">
      <c r="A31" s="49"/>
      <c r="B31" s="8"/>
      <c r="R31" s="125"/>
    </row>
    <row r="32" spans="1:18" ht="18.75" customHeight="1">
      <c r="A32" s="49"/>
      <c r="B32" s="8"/>
      <c r="R32" s="125"/>
    </row>
    <row r="33" spans="1:35" ht="18.75" customHeight="1">
      <c r="A33" s="49"/>
      <c r="B33" s="8"/>
      <c r="R33" s="125"/>
    </row>
    <row r="34" spans="1:35" ht="18.75" customHeight="1">
      <c r="A34" s="49"/>
      <c r="B34" s="8"/>
      <c r="R34" s="125"/>
    </row>
    <row r="35" spans="1:35" ht="18.75" customHeight="1">
      <c r="A35" s="49"/>
      <c r="B35" s="8"/>
      <c r="R35" s="125"/>
    </row>
    <row r="36" spans="1:35" ht="18.75" customHeight="1">
      <c r="A36" s="49"/>
      <c r="B36" s="8"/>
      <c r="R36" s="125"/>
    </row>
    <row r="37" spans="1:35" s="45" customFormat="1" ht="18.75" customHeight="1" thickBot="1">
      <c r="A37" s="51"/>
      <c r="B37" s="52"/>
      <c r="C37" s="149"/>
      <c r="D37" s="149"/>
      <c r="E37" s="149"/>
      <c r="F37" s="149"/>
      <c r="G37" s="149"/>
      <c r="H37" s="149"/>
      <c r="I37" s="149"/>
      <c r="J37" s="149"/>
      <c r="K37" s="149"/>
      <c r="L37" s="149"/>
      <c r="M37" s="149"/>
      <c r="N37" s="149"/>
      <c r="O37" s="149"/>
      <c r="P37" s="149"/>
      <c r="Q37" s="149"/>
      <c r="R37" s="61"/>
      <c r="S37" s="70"/>
      <c r="T37" s="70"/>
      <c r="U37" s="70"/>
      <c r="V37" s="70"/>
      <c r="W37" s="70"/>
      <c r="X37" s="70"/>
      <c r="Y37" s="70"/>
      <c r="Z37" s="70"/>
      <c r="AA37" s="70"/>
      <c r="AB37" s="70"/>
      <c r="AC37" s="70"/>
      <c r="AD37" s="70"/>
      <c r="AE37" s="70"/>
      <c r="AF37" s="70"/>
      <c r="AG37" s="70"/>
      <c r="AH37" s="70"/>
      <c r="AI37" s="70"/>
    </row>
    <row r="38" spans="1:35">
      <c r="A38" s="43"/>
      <c r="B38" s="43"/>
    </row>
    <row r="39" spans="1:35">
      <c r="A39" s="43"/>
      <c r="B39" s="43"/>
    </row>
    <row r="40" spans="1:35">
      <c r="A40" s="43"/>
      <c r="B40" s="43"/>
    </row>
    <row r="41" spans="1:35">
      <c r="A41" s="43"/>
      <c r="B41" s="43"/>
    </row>
    <row r="42" spans="1:35">
      <c r="A42" s="43"/>
      <c r="B42" s="43"/>
    </row>
    <row r="43" spans="1:35">
      <c r="A43" s="43"/>
      <c r="B43" s="43"/>
    </row>
    <row r="44" spans="1:35">
      <c r="A44" s="43"/>
      <c r="B44" s="43"/>
    </row>
    <row r="45" spans="1:35">
      <c r="A45" s="43"/>
      <c r="B45" s="43"/>
    </row>
    <row r="46" spans="1:35">
      <c r="A46" s="43"/>
      <c r="B46" s="43"/>
    </row>
    <row r="47" spans="1:35">
      <c r="A47" s="43"/>
      <c r="B47" s="43"/>
    </row>
    <row r="48" spans="1:35">
      <c r="A48" s="43"/>
      <c r="B48" s="43"/>
    </row>
    <row r="49" spans="1:2">
      <c r="A49" s="43"/>
      <c r="B49" s="43"/>
    </row>
    <row r="50" spans="1:2">
      <c r="A50" s="43"/>
      <c r="B50" s="43"/>
    </row>
    <row r="51" spans="1:2">
      <c r="A51" s="43"/>
      <c r="B51" s="43"/>
    </row>
    <row r="52" spans="1:2">
      <c r="A52" s="43"/>
      <c r="B52" s="43"/>
    </row>
  </sheetData>
  <mergeCells count="2">
    <mergeCell ref="C5:I5"/>
    <mergeCell ref="A2:R2"/>
  </mergeCells>
  <phoneticPr fontId="2"/>
  <pageMargins left="1.5748031496062993" right="0.98425196850393704" top="0.98425196850393704" bottom="0.98425196850393704" header="0.51181102362204722" footer="0.51181102362204722"/>
  <pageSetup paperSize="8" orientation="landscape" horizontalDpi="1200" verticalDpi="1200" r:id="rId1"/>
  <colBreaks count="1" manualBreakCount="1">
    <brk id="18"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634"/>
  <sheetViews>
    <sheetView showGridLines="0" topLeftCell="A490" zoomScaleNormal="100" workbookViewId="0">
      <selection activeCell="B203" sqref="B203"/>
    </sheetView>
  </sheetViews>
  <sheetFormatPr defaultColWidth="9" defaultRowHeight="13.2"/>
  <cols>
    <col min="1" max="1" width="5.5" style="359" customWidth="1"/>
    <col min="2" max="2" width="4.3984375" style="359" customWidth="1"/>
    <col min="3" max="3" width="21.69921875" style="359" customWidth="1"/>
    <col min="4" max="4" width="9.69921875" style="359" customWidth="1"/>
    <col min="5" max="5" width="4.19921875" style="359" customWidth="1"/>
    <col min="6" max="6" width="12.5" style="359" customWidth="1"/>
    <col min="7" max="7" width="3.09765625" style="359" customWidth="1"/>
    <col min="8" max="8" width="14.19921875" style="359" customWidth="1"/>
    <col min="9" max="9" width="3.09765625" style="359" customWidth="1"/>
    <col min="10" max="10" width="14.19921875" style="359" customWidth="1"/>
    <col min="11" max="11" width="3.09765625" style="359" customWidth="1"/>
    <col min="12" max="12" width="14.19921875" style="359" customWidth="1"/>
    <col min="13" max="13" width="7.69921875" style="359" customWidth="1"/>
    <col min="14" max="14" width="7.19921875" style="360" customWidth="1"/>
    <col min="15" max="15" width="13.69921875" style="360" customWidth="1"/>
    <col min="16" max="16" width="8.69921875" style="360" customWidth="1"/>
    <col min="17" max="17" width="13.09765625" style="360" customWidth="1"/>
    <col min="18" max="19" width="7.19921875" style="360" customWidth="1"/>
    <col min="20" max="31" width="9" style="360"/>
    <col min="32" max="16384" width="9" style="359"/>
  </cols>
  <sheetData>
    <row r="1" spans="1:31" s="580" customFormat="1" ht="14.4">
      <c r="A1" s="29" t="s">
        <v>839</v>
      </c>
      <c r="B1" s="584"/>
      <c r="C1" s="584"/>
      <c r="D1" s="584"/>
      <c r="E1" s="586"/>
      <c r="F1" s="586"/>
      <c r="G1" s="586"/>
      <c r="H1" s="585"/>
      <c r="I1" s="585"/>
      <c r="J1" s="585"/>
      <c r="K1" s="585"/>
      <c r="L1" s="585"/>
      <c r="M1" s="135" t="str">
        <f>IF('１申請者概要'!$B$9="","","申請者名："&amp;'１申請者概要'!$B$9)</f>
        <v/>
      </c>
      <c r="N1" s="579"/>
      <c r="O1" s="579"/>
      <c r="P1" s="579"/>
      <c r="Q1" s="579"/>
      <c r="R1" s="579"/>
      <c r="S1" s="579"/>
      <c r="T1" s="579"/>
      <c r="U1" s="579"/>
      <c r="V1" s="579"/>
      <c r="W1" s="579"/>
      <c r="X1" s="579"/>
      <c r="Y1" s="579"/>
      <c r="Z1" s="579"/>
      <c r="AA1" s="579"/>
      <c r="AB1" s="579"/>
      <c r="AC1" s="579"/>
      <c r="AD1" s="579"/>
      <c r="AE1" s="579"/>
    </row>
    <row r="2" spans="1:31" s="580" customFormat="1" ht="14.4">
      <c r="A2" s="996" t="str">
        <f>注意事項等!A2</f>
        <v>福島県ＺＥＢ化モデル事業補助金</v>
      </c>
      <c r="B2" s="996"/>
      <c r="C2" s="996"/>
      <c r="D2" s="996"/>
      <c r="E2" s="996"/>
      <c r="F2" s="996"/>
      <c r="G2" s="996"/>
      <c r="H2" s="996"/>
      <c r="I2" s="996"/>
      <c r="J2" s="996"/>
      <c r="K2" s="996"/>
      <c r="L2" s="996"/>
      <c r="M2" s="996"/>
      <c r="N2" s="579"/>
      <c r="O2" s="579"/>
      <c r="P2" s="187" t="s">
        <v>353</v>
      </c>
      <c r="Q2" s="187"/>
      <c r="R2" s="186"/>
      <c r="S2" s="186"/>
      <c r="T2" s="186"/>
      <c r="U2" s="186"/>
      <c r="V2" s="579"/>
      <c r="W2" s="579"/>
      <c r="X2" s="579"/>
      <c r="Y2" s="579"/>
      <c r="Z2" s="579"/>
      <c r="AA2" s="579"/>
      <c r="AB2" s="579"/>
      <c r="AC2" s="579"/>
      <c r="AD2" s="579"/>
      <c r="AE2" s="579"/>
    </row>
    <row r="3" spans="1:31" s="580" customFormat="1" ht="14.4">
      <c r="A3" s="583"/>
      <c r="N3" s="579"/>
      <c r="O3" s="579"/>
      <c r="P3" s="579"/>
      <c r="Q3" s="579"/>
      <c r="R3" s="579"/>
      <c r="S3" s="579"/>
      <c r="T3" s="579"/>
      <c r="U3" s="579"/>
      <c r="V3" s="579"/>
      <c r="W3" s="579"/>
      <c r="X3" s="579"/>
      <c r="Y3" s="579"/>
      <c r="Z3" s="579"/>
      <c r="AA3" s="579"/>
      <c r="AB3" s="579"/>
      <c r="AC3" s="579"/>
      <c r="AD3" s="579"/>
      <c r="AE3" s="579"/>
    </row>
    <row r="4" spans="1:31" s="580" customFormat="1">
      <c r="A4" s="1220" t="s">
        <v>843</v>
      </c>
      <c r="B4" s="1220"/>
      <c r="C4" s="581"/>
      <c r="N4" s="579"/>
      <c r="O4" s="579"/>
      <c r="P4" s="550" t="s">
        <v>352</v>
      </c>
      <c r="Q4" s="579"/>
      <c r="R4" s="579"/>
      <c r="S4" s="579"/>
      <c r="T4" s="579"/>
      <c r="U4" s="579"/>
      <c r="V4" s="579"/>
      <c r="W4" s="579"/>
      <c r="X4" s="579"/>
      <c r="Y4" s="579"/>
      <c r="Z4" s="579"/>
      <c r="AA4" s="579"/>
      <c r="AB4" s="579"/>
      <c r="AC4" s="579"/>
      <c r="AD4" s="579"/>
      <c r="AE4" s="579"/>
    </row>
    <row r="5" spans="1:31" s="580" customFormat="1" ht="14.4">
      <c r="A5" s="582"/>
      <c r="B5" s="582"/>
      <c r="C5" s="581"/>
      <c r="N5" s="579"/>
      <c r="O5" s="579"/>
      <c r="P5" s="421"/>
      <c r="Q5" s="579"/>
      <c r="R5" s="579"/>
      <c r="S5" s="579"/>
      <c r="T5" s="579"/>
      <c r="U5" s="579"/>
      <c r="V5" s="579"/>
      <c r="W5" s="579"/>
      <c r="X5" s="579"/>
      <c r="Y5" s="579"/>
      <c r="Z5" s="579"/>
      <c r="AA5" s="579"/>
      <c r="AB5" s="579"/>
      <c r="AC5" s="579"/>
      <c r="AD5" s="579"/>
      <c r="AE5" s="579"/>
    </row>
    <row r="6" spans="1:31" s="580" customFormat="1" ht="13.8" thickBot="1">
      <c r="A6" s="581" t="s">
        <v>875</v>
      </c>
      <c r="B6" s="581"/>
      <c r="C6" s="581"/>
      <c r="N6" s="579"/>
      <c r="O6" s="579"/>
      <c r="P6" s="421" t="s">
        <v>351</v>
      </c>
      <c r="Q6" s="579"/>
      <c r="R6" s="579"/>
      <c r="S6" s="579"/>
      <c r="T6" s="579"/>
      <c r="U6" s="579"/>
      <c r="V6" s="579"/>
      <c r="W6" s="579"/>
      <c r="X6" s="579"/>
      <c r="Y6" s="579"/>
      <c r="Z6" s="579"/>
      <c r="AA6" s="579"/>
      <c r="AB6" s="579"/>
      <c r="AC6" s="579"/>
      <c r="AD6" s="579"/>
      <c r="AE6" s="579"/>
    </row>
    <row r="7" spans="1:31">
      <c r="A7" s="1221" t="s">
        <v>330</v>
      </c>
      <c r="B7" s="458" t="s">
        <v>350</v>
      </c>
      <c r="C7" s="457"/>
      <c r="D7" s="457"/>
      <c r="E7" s="1224" t="s">
        <v>349</v>
      </c>
      <c r="F7" s="1227" t="s">
        <v>836</v>
      </c>
      <c r="G7" s="1228"/>
      <c r="H7" s="1228"/>
      <c r="I7" s="1228"/>
      <c r="J7" s="1228"/>
      <c r="K7" s="1228"/>
      <c r="L7" s="1229"/>
      <c r="M7" s="1230" t="s">
        <v>327</v>
      </c>
    </row>
    <row r="8" spans="1:31">
      <c r="A8" s="1222"/>
      <c r="B8" s="1217" t="s">
        <v>326</v>
      </c>
      <c r="C8" s="1218"/>
      <c r="D8" s="1219"/>
      <c r="E8" s="1225"/>
      <c r="F8" s="1233" t="s">
        <v>324</v>
      </c>
      <c r="G8" s="1214" t="s">
        <v>323</v>
      </c>
      <c r="H8" s="1214"/>
      <c r="I8" s="1214" t="s">
        <v>322</v>
      </c>
      <c r="J8" s="1214"/>
      <c r="K8" s="1215" t="s">
        <v>321</v>
      </c>
      <c r="L8" s="1216"/>
      <c r="M8" s="1231"/>
      <c r="P8" s="550" t="s">
        <v>348</v>
      </c>
      <c r="Q8" s="579"/>
    </row>
    <row r="9" spans="1:31" ht="13.8" thickBot="1">
      <c r="A9" s="1223"/>
      <c r="B9" s="452"/>
      <c r="C9" s="451"/>
      <c r="D9" s="451"/>
      <c r="E9" s="1226"/>
      <c r="F9" s="1234"/>
      <c r="G9" s="587" t="s">
        <v>319</v>
      </c>
      <c r="H9" s="587" t="s">
        <v>318</v>
      </c>
      <c r="I9" s="587" t="s">
        <v>319</v>
      </c>
      <c r="J9" s="587" t="s">
        <v>318</v>
      </c>
      <c r="K9" s="588" t="s">
        <v>319</v>
      </c>
      <c r="L9" s="589" t="s">
        <v>318</v>
      </c>
      <c r="M9" s="1232"/>
      <c r="Q9" s="550" t="s">
        <v>347</v>
      </c>
      <c r="T9" s="550"/>
    </row>
    <row r="10" spans="1:31" ht="13.8" thickBot="1">
      <c r="A10" s="578" t="s">
        <v>292</v>
      </c>
      <c r="B10" s="770" t="s">
        <v>828</v>
      </c>
      <c r="C10" s="577"/>
      <c r="D10" s="577"/>
      <c r="E10" s="576"/>
      <c r="F10" s="575"/>
      <c r="G10" s="573"/>
      <c r="H10" s="574"/>
      <c r="I10" s="573"/>
      <c r="J10" s="572"/>
      <c r="K10" s="571"/>
      <c r="L10" s="570"/>
      <c r="M10" s="569"/>
      <c r="N10" s="360" t="s">
        <v>301</v>
      </c>
      <c r="Q10" s="421" t="s">
        <v>346</v>
      </c>
      <c r="T10" s="421"/>
    </row>
    <row r="11" spans="1:31" ht="13.8" thickTop="1">
      <c r="A11" s="568" t="s">
        <v>292</v>
      </c>
      <c r="B11" s="567" t="s">
        <v>829</v>
      </c>
      <c r="C11" s="566"/>
      <c r="D11" s="566" t="s">
        <v>333</v>
      </c>
      <c r="E11" s="565"/>
      <c r="F11" s="564"/>
      <c r="G11" s="562"/>
      <c r="H11" s="563">
        <f>$H$93</f>
        <v>0</v>
      </c>
      <c r="I11" s="562"/>
      <c r="J11" s="561">
        <f>$J$93</f>
        <v>0</v>
      </c>
      <c r="K11" s="560"/>
      <c r="L11" s="559">
        <f>$L$93</f>
        <v>0</v>
      </c>
      <c r="M11" s="558"/>
      <c r="N11" s="359" t="str">
        <f t="shared" ref="N11:N42" si="0">IF(J11+L11=H11,"","入力ミス")</f>
        <v/>
      </c>
      <c r="Q11" s="421" t="s">
        <v>345</v>
      </c>
      <c r="T11" s="421"/>
    </row>
    <row r="12" spans="1:31" ht="13.8" thickBot="1">
      <c r="A12" s="436"/>
      <c r="B12" s="435"/>
      <c r="C12" s="434"/>
      <c r="D12" s="434"/>
      <c r="E12" s="432"/>
      <c r="F12" s="557"/>
      <c r="G12" s="555"/>
      <c r="H12" s="556"/>
      <c r="I12" s="555"/>
      <c r="J12" s="554"/>
      <c r="K12" s="553"/>
      <c r="L12" s="552"/>
      <c r="M12" s="551"/>
      <c r="N12" s="359" t="str">
        <f t="shared" si="0"/>
        <v/>
      </c>
    </row>
    <row r="13" spans="1:31">
      <c r="A13" s="505" t="s">
        <v>292</v>
      </c>
      <c r="B13" s="504" t="s">
        <v>344</v>
      </c>
      <c r="C13" s="503"/>
      <c r="D13" s="503"/>
      <c r="E13" s="502"/>
      <c r="F13" s="494" t="s">
        <v>340</v>
      </c>
      <c r="G13" s="548"/>
      <c r="H13" s="500"/>
      <c r="I13" s="548"/>
      <c r="J13" s="498"/>
      <c r="K13" s="547"/>
      <c r="L13" s="496"/>
      <c r="M13" s="495"/>
      <c r="N13" s="359" t="str">
        <f t="shared" si="0"/>
        <v/>
      </c>
    </row>
    <row r="14" spans="1:31">
      <c r="A14" s="426" t="s">
        <v>292</v>
      </c>
      <c r="B14" s="425"/>
      <c r="C14" s="422"/>
      <c r="D14" s="399"/>
      <c r="E14" s="397"/>
      <c r="F14" s="494" t="s">
        <v>340</v>
      </c>
      <c r="G14" s="546"/>
      <c r="H14" s="524">
        <f>$H$146</f>
        <v>0</v>
      </c>
      <c r="I14" s="546"/>
      <c r="J14" s="522">
        <f>$J$146</f>
        <v>0</v>
      </c>
      <c r="K14" s="545"/>
      <c r="L14" s="520">
        <f>$L$146</f>
        <v>0</v>
      </c>
      <c r="M14" s="485"/>
      <c r="N14" s="359" t="str">
        <f t="shared" si="0"/>
        <v/>
      </c>
      <c r="P14" s="550" t="s">
        <v>343</v>
      </c>
    </row>
    <row r="15" spans="1:31">
      <c r="A15" s="426" t="s">
        <v>292</v>
      </c>
      <c r="B15" s="425"/>
      <c r="C15" s="422"/>
      <c r="D15" s="399"/>
      <c r="E15" s="397"/>
      <c r="F15" s="494" t="s">
        <v>340</v>
      </c>
      <c r="G15" s="546"/>
      <c r="H15" s="524">
        <f>$H$200</f>
        <v>0</v>
      </c>
      <c r="I15" s="546"/>
      <c r="J15" s="522">
        <f>$J$200</f>
        <v>0</v>
      </c>
      <c r="K15" s="545"/>
      <c r="L15" s="520">
        <f>$L$200</f>
        <v>0</v>
      </c>
      <c r="M15" s="485"/>
      <c r="N15" s="359" t="str">
        <f t="shared" si="0"/>
        <v/>
      </c>
    </row>
    <row r="16" spans="1:31">
      <c r="A16" s="426" t="s">
        <v>292</v>
      </c>
      <c r="B16" s="425"/>
      <c r="C16" s="422"/>
      <c r="D16" s="399"/>
      <c r="E16" s="397"/>
      <c r="F16" s="494" t="s">
        <v>340</v>
      </c>
      <c r="G16" s="546"/>
      <c r="H16" s="524">
        <f>$H$254</f>
        <v>0</v>
      </c>
      <c r="I16" s="546"/>
      <c r="J16" s="522">
        <f>$J$254</f>
        <v>0</v>
      </c>
      <c r="K16" s="545"/>
      <c r="L16" s="520">
        <f>$L$254</f>
        <v>0</v>
      </c>
      <c r="M16" s="485"/>
      <c r="N16" s="359" t="str">
        <f t="shared" si="0"/>
        <v/>
      </c>
    </row>
    <row r="17" spans="1:17">
      <c r="A17" s="426" t="s">
        <v>292</v>
      </c>
      <c r="B17" s="425"/>
      <c r="C17" s="422"/>
      <c r="D17" s="399"/>
      <c r="E17" s="397"/>
      <c r="F17" s="494" t="s">
        <v>340</v>
      </c>
      <c r="G17" s="546"/>
      <c r="H17" s="524">
        <f>$H$308</f>
        <v>0</v>
      </c>
      <c r="I17" s="546"/>
      <c r="J17" s="522">
        <f>$J$308</f>
        <v>0</v>
      </c>
      <c r="K17" s="545"/>
      <c r="L17" s="520">
        <f>$L$308</f>
        <v>0</v>
      </c>
      <c r="M17" s="485"/>
      <c r="N17" s="359" t="str">
        <f t="shared" si="0"/>
        <v/>
      </c>
      <c r="P17" s="421" t="s">
        <v>342</v>
      </c>
    </row>
    <row r="18" spans="1:17">
      <c r="A18" s="426" t="s">
        <v>292</v>
      </c>
      <c r="B18" s="425"/>
      <c r="C18" s="422"/>
      <c r="D18" s="399"/>
      <c r="E18" s="397"/>
      <c r="F18" s="494" t="s">
        <v>340</v>
      </c>
      <c r="G18" s="546"/>
      <c r="H18" s="524">
        <f>$H$362</f>
        <v>0</v>
      </c>
      <c r="I18" s="546"/>
      <c r="J18" s="522">
        <f>$J$362</f>
        <v>0</v>
      </c>
      <c r="K18" s="545"/>
      <c r="L18" s="520">
        <f>$L$362</f>
        <v>0</v>
      </c>
      <c r="M18" s="485"/>
      <c r="N18" s="359" t="str">
        <f t="shared" si="0"/>
        <v/>
      </c>
      <c r="Q18" s="421" t="s">
        <v>341</v>
      </c>
    </row>
    <row r="19" spans="1:17">
      <c r="A19" s="426" t="s">
        <v>292</v>
      </c>
      <c r="B19" s="425"/>
      <c r="C19" s="422"/>
      <c r="D19" s="399"/>
      <c r="E19" s="397"/>
      <c r="F19" s="494" t="s">
        <v>340</v>
      </c>
      <c r="G19" s="546"/>
      <c r="H19" s="524">
        <f>$H$416</f>
        <v>0</v>
      </c>
      <c r="I19" s="546"/>
      <c r="J19" s="522">
        <f>$J$416</f>
        <v>0</v>
      </c>
      <c r="K19" s="545"/>
      <c r="L19" s="520">
        <f>$L$416</f>
        <v>0</v>
      </c>
      <c r="M19" s="485"/>
      <c r="N19" s="359" t="str">
        <f t="shared" si="0"/>
        <v/>
      </c>
    </row>
    <row r="20" spans="1:17">
      <c r="A20" s="426" t="s">
        <v>292</v>
      </c>
      <c r="B20" s="425"/>
      <c r="C20" s="422"/>
      <c r="D20" s="399"/>
      <c r="E20" s="397"/>
      <c r="F20" s="494" t="s">
        <v>340</v>
      </c>
      <c r="G20" s="546"/>
      <c r="H20" s="524">
        <f>$H$470</f>
        <v>0</v>
      </c>
      <c r="I20" s="546"/>
      <c r="J20" s="522">
        <f>$J$470</f>
        <v>0</v>
      </c>
      <c r="K20" s="545"/>
      <c r="L20" s="520">
        <f>$L$470</f>
        <v>0</v>
      </c>
      <c r="M20" s="485"/>
      <c r="N20" s="359" t="str">
        <f t="shared" si="0"/>
        <v/>
      </c>
    </row>
    <row r="21" spans="1:17">
      <c r="A21" s="426" t="s">
        <v>292</v>
      </c>
      <c r="B21" s="425"/>
      <c r="C21" s="422"/>
      <c r="D21" s="399"/>
      <c r="E21" s="397"/>
      <c r="F21" s="494" t="s">
        <v>340</v>
      </c>
      <c r="G21" s="546"/>
      <c r="H21" s="524">
        <f>$H$524</f>
        <v>0</v>
      </c>
      <c r="I21" s="546"/>
      <c r="J21" s="522">
        <f>$J$524</f>
        <v>0</v>
      </c>
      <c r="K21" s="545"/>
      <c r="L21" s="520">
        <f>$L$524</f>
        <v>0</v>
      </c>
      <c r="M21" s="485"/>
      <c r="N21" s="359" t="str">
        <f t="shared" si="0"/>
        <v/>
      </c>
    </row>
    <row r="22" spans="1:17">
      <c r="A22" s="426" t="s">
        <v>292</v>
      </c>
      <c r="B22" s="425"/>
      <c r="C22" s="422"/>
      <c r="D22" s="399"/>
      <c r="E22" s="397"/>
      <c r="F22" s="494" t="s">
        <v>340</v>
      </c>
      <c r="G22" s="546"/>
      <c r="H22" s="524">
        <f>$H$578</f>
        <v>0</v>
      </c>
      <c r="I22" s="546"/>
      <c r="J22" s="522">
        <f>$J$578</f>
        <v>0</v>
      </c>
      <c r="K22" s="545"/>
      <c r="L22" s="520">
        <f>$L$578</f>
        <v>0</v>
      </c>
      <c r="M22" s="485"/>
      <c r="N22" s="359" t="str">
        <f t="shared" si="0"/>
        <v/>
      </c>
    </row>
    <row r="23" spans="1:17">
      <c r="A23" s="426" t="s">
        <v>292</v>
      </c>
      <c r="B23" s="425"/>
      <c r="C23" s="422"/>
      <c r="D23" s="399"/>
      <c r="E23" s="397"/>
      <c r="F23" s="494" t="s">
        <v>340</v>
      </c>
      <c r="G23" s="546"/>
      <c r="H23" s="524">
        <f>$H$632</f>
        <v>0</v>
      </c>
      <c r="I23" s="546"/>
      <c r="J23" s="522">
        <f>$J$632</f>
        <v>0</v>
      </c>
      <c r="K23" s="545"/>
      <c r="L23" s="520">
        <f>$L$632</f>
        <v>0</v>
      </c>
      <c r="M23" s="485"/>
      <c r="N23" s="359" t="str">
        <f t="shared" si="0"/>
        <v/>
      </c>
    </row>
    <row r="24" spans="1:17">
      <c r="A24" s="426" t="s">
        <v>292</v>
      </c>
      <c r="B24" s="425"/>
      <c r="C24" s="422"/>
      <c r="D24" s="399"/>
      <c r="E24" s="397"/>
      <c r="F24" s="494" t="s">
        <v>340</v>
      </c>
      <c r="G24" s="546"/>
      <c r="H24" s="524"/>
      <c r="I24" s="546"/>
      <c r="J24" s="522"/>
      <c r="K24" s="545"/>
      <c r="L24" s="520"/>
      <c r="M24" s="485"/>
      <c r="N24" s="359" t="str">
        <f t="shared" si="0"/>
        <v/>
      </c>
    </row>
    <row r="25" spans="1:17">
      <c r="A25" s="426" t="s">
        <v>292</v>
      </c>
      <c r="B25" s="425"/>
      <c r="C25" s="422"/>
      <c r="D25" s="399"/>
      <c r="E25" s="397"/>
      <c r="F25" s="494" t="s">
        <v>340</v>
      </c>
      <c r="G25" s="546"/>
      <c r="H25" s="524"/>
      <c r="I25" s="546"/>
      <c r="J25" s="522"/>
      <c r="K25" s="545"/>
      <c r="L25" s="520"/>
      <c r="M25" s="485"/>
      <c r="N25" s="359" t="str">
        <f t="shared" si="0"/>
        <v/>
      </c>
    </row>
    <row r="26" spans="1:17">
      <c r="A26" s="426" t="s">
        <v>292</v>
      </c>
      <c r="B26" s="425"/>
      <c r="C26" s="422"/>
      <c r="D26" s="399"/>
      <c r="E26" s="397"/>
      <c r="F26" s="494" t="s">
        <v>340</v>
      </c>
      <c r="G26" s="546"/>
      <c r="H26" s="524"/>
      <c r="I26" s="546"/>
      <c r="J26" s="522"/>
      <c r="K26" s="545"/>
      <c r="L26" s="520"/>
      <c r="M26" s="485"/>
      <c r="N26" s="359" t="str">
        <f t="shared" si="0"/>
        <v/>
      </c>
    </row>
    <row r="27" spans="1:17">
      <c r="A27" s="426" t="s">
        <v>292</v>
      </c>
      <c r="B27" s="425"/>
      <c r="C27" s="422"/>
      <c r="D27" s="399"/>
      <c r="E27" s="397"/>
      <c r="F27" s="494" t="s">
        <v>340</v>
      </c>
      <c r="G27" s="546"/>
      <c r="H27" s="524"/>
      <c r="I27" s="546"/>
      <c r="J27" s="522"/>
      <c r="K27" s="545"/>
      <c r="L27" s="520"/>
      <c r="M27" s="485"/>
      <c r="N27" s="359" t="str">
        <f t="shared" si="0"/>
        <v/>
      </c>
    </row>
    <row r="28" spans="1:17" ht="13.8" thickBot="1">
      <c r="A28" s="426" t="s">
        <v>292</v>
      </c>
      <c r="B28" s="425"/>
      <c r="C28" s="422"/>
      <c r="D28" s="399"/>
      <c r="E28" s="397"/>
      <c r="F28" s="494" t="s">
        <v>340</v>
      </c>
      <c r="G28" s="546"/>
      <c r="H28" s="515"/>
      <c r="I28" s="546"/>
      <c r="J28" s="513"/>
      <c r="K28" s="545"/>
      <c r="L28" s="511"/>
      <c r="M28" s="477"/>
      <c r="N28" s="359" t="str">
        <f t="shared" si="0"/>
        <v/>
      </c>
    </row>
    <row r="29" spans="1:17" ht="14.4" thickTop="1" thickBot="1">
      <c r="A29" s="510" t="s">
        <v>292</v>
      </c>
      <c r="B29" s="474" t="s">
        <v>339</v>
      </c>
      <c r="C29" s="474"/>
      <c r="D29" s="473" t="s">
        <v>333</v>
      </c>
      <c r="E29" s="472"/>
      <c r="F29" s="471"/>
      <c r="G29" s="470"/>
      <c r="H29" s="468">
        <f>SUM(H14:H28)</f>
        <v>0</v>
      </c>
      <c r="I29" s="467"/>
      <c r="J29" s="466">
        <f>SUM(J14:J28)</f>
        <v>0</v>
      </c>
      <c r="K29" s="467"/>
      <c r="L29" s="466">
        <f>SUM(L14:L28)</f>
        <v>0</v>
      </c>
      <c r="M29" s="509"/>
      <c r="N29" s="359" t="str">
        <f t="shared" si="0"/>
        <v/>
      </c>
    </row>
    <row r="30" spans="1:17">
      <c r="A30" s="505" t="s">
        <v>292</v>
      </c>
      <c r="B30" s="504" t="s">
        <v>338</v>
      </c>
      <c r="C30" s="503"/>
      <c r="D30" s="503"/>
      <c r="E30" s="502"/>
      <c r="F30" s="549" t="s">
        <v>292</v>
      </c>
      <c r="G30" s="548"/>
      <c r="H30" s="500"/>
      <c r="I30" s="548"/>
      <c r="J30" s="498"/>
      <c r="K30" s="547"/>
      <c r="L30" s="496"/>
      <c r="M30" s="495"/>
      <c r="N30" s="359" t="str">
        <f t="shared" si="0"/>
        <v/>
      </c>
    </row>
    <row r="31" spans="1:17">
      <c r="A31" s="426" t="s">
        <v>292</v>
      </c>
      <c r="B31" s="484"/>
      <c r="C31" s="399"/>
      <c r="D31" s="399"/>
      <c r="E31" s="397"/>
      <c r="F31" s="494" t="s">
        <v>292</v>
      </c>
      <c r="G31" s="546"/>
      <c r="H31" s="524">
        <f>$H$147</f>
        <v>0</v>
      </c>
      <c r="I31" s="546"/>
      <c r="J31" s="522">
        <f>$J$147</f>
        <v>0</v>
      </c>
      <c r="K31" s="545"/>
      <c r="L31" s="520">
        <f>$L$147</f>
        <v>0</v>
      </c>
      <c r="M31" s="485"/>
      <c r="N31" s="359" t="str">
        <f t="shared" si="0"/>
        <v/>
      </c>
    </row>
    <row r="32" spans="1:17">
      <c r="A32" s="426" t="s">
        <v>292</v>
      </c>
      <c r="B32" s="484"/>
      <c r="C32" s="399"/>
      <c r="D32" s="399"/>
      <c r="E32" s="397"/>
      <c r="F32" s="494" t="s">
        <v>292</v>
      </c>
      <c r="G32" s="546"/>
      <c r="H32" s="524">
        <f>$H$201</f>
        <v>0</v>
      </c>
      <c r="I32" s="546"/>
      <c r="J32" s="522">
        <f>$J$201</f>
        <v>0</v>
      </c>
      <c r="K32" s="545"/>
      <c r="L32" s="520">
        <f>$L$201</f>
        <v>0</v>
      </c>
      <c r="M32" s="485"/>
      <c r="N32" s="359" t="str">
        <f t="shared" si="0"/>
        <v/>
      </c>
    </row>
    <row r="33" spans="1:20">
      <c r="A33" s="426" t="s">
        <v>292</v>
      </c>
      <c r="B33" s="484"/>
      <c r="C33" s="399"/>
      <c r="D33" s="399"/>
      <c r="E33" s="397"/>
      <c r="F33" s="494" t="s">
        <v>292</v>
      </c>
      <c r="G33" s="546"/>
      <c r="H33" s="524">
        <f>$H$255</f>
        <v>0</v>
      </c>
      <c r="I33" s="546"/>
      <c r="J33" s="522">
        <f>$J$255</f>
        <v>0</v>
      </c>
      <c r="K33" s="545"/>
      <c r="L33" s="520">
        <f>$L$255</f>
        <v>0</v>
      </c>
      <c r="M33" s="485"/>
      <c r="N33" s="359" t="str">
        <f t="shared" si="0"/>
        <v/>
      </c>
    </row>
    <row r="34" spans="1:20">
      <c r="A34" s="426" t="s">
        <v>292</v>
      </c>
      <c r="B34" s="484"/>
      <c r="C34" s="399"/>
      <c r="D34" s="399"/>
      <c r="E34" s="397"/>
      <c r="F34" s="494" t="s">
        <v>292</v>
      </c>
      <c r="G34" s="546"/>
      <c r="H34" s="524">
        <f>$H$309</f>
        <v>0</v>
      </c>
      <c r="I34" s="546"/>
      <c r="J34" s="522">
        <f>$J$309</f>
        <v>0</v>
      </c>
      <c r="K34" s="545"/>
      <c r="L34" s="520">
        <f>$L$309</f>
        <v>0</v>
      </c>
      <c r="M34" s="485"/>
      <c r="N34" s="359" t="str">
        <f t="shared" si="0"/>
        <v/>
      </c>
    </row>
    <row r="35" spans="1:20">
      <c r="A35" s="426" t="s">
        <v>292</v>
      </c>
      <c r="B35" s="484"/>
      <c r="C35" s="399"/>
      <c r="D35" s="399"/>
      <c r="E35" s="397"/>
      <c r="F35" s="494" t="s">
        <v>292</v>
      </c>
      <c r="G35" s="546"/>
      <c r="H35" s="524">
        <f>$H$363</f>
        <v>0</v>
      </c>
      <c r="I35" s="546"/>
      <c r="J35" s="522">
        <f>$J$363</f>
        <v>0</v>
      </c>
      <c r="K35" s="545"/>
      <c r="L35" s="520">
        <f>$L$363</f>
        <v>0</v>
      </c>
      <c r="M35" s="485"/>
      <c r="N35" s="359" t="str">
        <f t="shared" si="0"/>
        <v/>
      </c>
    </row>
    <row r="36" spans="1:20">
      <c r="A36" s="426" t="s">
        <v>292</v>
      </c>
      <c r="B36" s="484"/>
      <c r="C36" s="399"/>
      <c r="D36" s="399"/>
      <c r="E36" s="397"/>
      <c r="F36" s="494" t="s">
        <v>292</v>
      </c>
      <c r="G36" s="546"/>
      <c r="H36" s="524">
        <f>$H$417</f>
        <v>0</v>
      </c>
      <c r="I36" s="546"/>
      <c r="J36" s="522">
        <f>$J$417</f>
        <v>0</v>
      </c>
      <c r="K36" s="545"/>
      <c r="L36" s="520">
        <f>$L$417</f>
        <v>0</v>
      </c>
      <c r="M36" s="485"/>
      <c r="N36" s="359" t="str">
        <f t="shared" si="0"/>
        <v/>
      </c>
    </row>
    <row r="37" spans="1:20">
      <c r="A37" s="426" t="s">
        <v>292</v>
      </c>
      <c r="B37" s="484"/>
      <c r="C37" s="399"/>
      <c r="D37" s="399"/>
      <c r="E37" s="397"/>
      <c r="F37" s="494" t="s">
        <v>292</v>
      </c>
      <c r="G37" s="546"/>
      <c r="H37" s="524">
        <f>$H$471</f>
        <v>0</v>
      </c>
      <c r="I37" s="546"/>
      <c r="J37" s="522">
        <f>$J$471</f>
        <v>0</v>
      </c>
      <c r="K37" s="545"/>
      <c r="L37" s="520">
        <f>$L$471</f>
        <v>0</v>
      </c>
      <c r="M37" s="485"/>
      <c r="N37" s="359" t="str">
        <f t="shared" si="0"/>
        <v/>
      </c>
    </row>
    <row r="38" spans="1:20">
      <c r="A38" s="426" t="s">
        <v>292</v>
      </c>
      <c r="B38" s="484"/>
      <c r="C38" s="399"/>
      <c r="D38" s="399"/>
      <c r="E38" s="397"/>
      <c r="F38" s="494" t="s">
        <v>292</v>
      </c>
      <c r="G38" s="546"/>
      <c r="H38" s="524">
        <f>$H$525</f>
        <v>0</v>
      </c>
      <c r="I38" s="546"/>
      <c r="J38" s="522">
        <f>$J$525</f>
        <v>0</v>
      </c>
      <c r="K38" s="545"/>
      <c r="L38" s="520">
        <f>$L$525</f>
        <v>0</v>
      </c>
      <c r="M38" s="485"/>
      <c r="N38" s="359" t="str">
        <f t="shared" si="0"/>
        <v/>
      </c>
    </row>
    <row r="39" spans="1:20">
      <c r="A39" s="426" t="s">
        <v>292</v>
      </c>
      <c r="B39" s="484"/>
      <c r="C39" s="399"/>
      <c r="D39" s="399"/>
      <c r="E39" s="397"/>
      <c r="F39" s="494" t="s">
        <v>292</v>
      </c>
      <c r="G39" s="546"/>
      <c r="H39" s="524">
        <f>$H$579</f>
        <v>0</v>
      </c>
      <c r="I39" s="546"/>
      <c r="J39" s="522">
        <f>$J$579</f>
        <v>0</v>
      </c>
      <c r="K39" s="545"/>
      <c r="L39" s="520">
        <f>$L$579</f>
        <v>0</v>
      </c>
      <c r="M39" s="485"/>
      <c r="N39" s="359" t="str">
        <f t="shared" si="0"/>
        <v/>
      </c>
    </row>
    <row r="40" spans="1:20">
      <c r="A40" s="426" t="s">
        <v>292</v>
      </c>
      <c r="B40" s="484"/>
      <c r="C40" s="399"/>
      <c r="D40" s="399"/>
      <c r="E40" s="397"/>
      <c r="F40" s="494" t="s">
        <v>292</v>
      </c>
      <c r="G40" s="546"/>
      <c r="H40" s="524">
        <f>$H$633</f>
        <v>0</v>
      </c>
      <c r="I40" s="546"/>
      <c r="J40" s="522">
        <f>$J$633</f>
        <v>0</v>
      </c>
      <c r="K40" s="545"/>
      <c r="L40" s="520">
        <f>$L$633</f>
        <v>0</v>
      </c>
      <c r="M40" s="485"/>
      <c r="N40" s="359" t="str">
        <f t="shared" si="0"/>
        <v/>
      </c>
    </row>
    <row r="41" spans="1:20">
      <c r="A41" s="426" t="s">
        <v>292</v>
      </c>
      <c r="B41" s="484"/>
      <c r="C41" s="399"/>
      <c r="D41" s="399"/>
      <c r="E41" s="397"/>
      <c r="F41" s="494" t="s">
        <v>292</v>
      </c>
      <c r="G41" s="546"/>
      <c r="H41" s="524"/>
      <c r="I41" s="546"/>
      <c r="J41" s="522"/>
      <c r="K41" s="545"/>
      <c r="L41" s="520"/>
      <c r="M41" s="485"/>
      <c r="N41" s="359" t="str">
        <f t="shared" si="0"/>
        <v/>
      </c>
    </row>
    <row r="42" spans="1:20">
      <c r="A42" s="426" t="s">
        <v>292</v>
      </c>
      <c r="B42" s="484"/>
      <c r="C42" s="399"/>
      <c r="D42" s="399"/>
      <c r="E42" s="397"/>
      <c r="F42" s="494" t="s">
        <v>292</v>
      </c>
      <c r="G42" s="546"/>
      <c r="H42" s="524"/>
      <c r="I42" s="546"/>
      <c r="J42" s="522"/>
      <c r="K42" s="545"/>
      <c r="L42" s="520"/>
      <c r="M42" s="485"/>
      <c r="N42" s="359" t="str">
        <f t="shared" si="0"/>
        <v/>
      </c>
    </row>
    <row r="43" spans="1:20">
      <c r="A43" s="426" t="s">
        <v>292</v>
      </c>
      <c r="B43" s="484"/>
      <c r="C43" s="399"/>
      <c r="D43" s="399"/>
      <c r="E43" s="397"/>
      <c r="F43" s="494" t="s">
        <v>292</v>
      </c>
      <c r="G43" s="546"/>
      <c r="H43" s="524"/>
      <c r="I43" s="546"/>
      <c r="J43" s="522"/>
      <c r="K43" s="545"/>
      <c r="L43" s="520"/>
      <c r="M43" s="485"/>
      <c r="N43" s="359" t="str">
        <f t="shared" ref="N43:N70" si="1">IF(J43+L43=H43,"","入力ミス")</f>
        <v/>
      </c>
    </row>
    <row r="44" spans="1:20">
      <c r="A44" s="426" t="s">
        <v>292</v>
      </c>
      <c r="B44" s="484"/>
      <c r="C44" s="399"/>
      <c r="D44" s="399"/>
      <c r="E44" s="397"/>
      <c r="F44" s="494" t="s">
        <v>292</v>
      </c>
      <c r="G44" s="546"/>
      <c r="H44" s="524"/>
      <c r="I44" s="546"/>
      <c r="J44" s="522"/>
      <c r="K44" s="545"/>
      <c r="L44" s="520"/>
      <c r="M44" s="485"/>
      <c r="N44" s="359" t="str">
        <f t="shared" si="1"/>
        <v/>
      </c>
    </row>
    <row r="45" spans="1:20" ht="13.8" thickBot="1">
      <c r="A45" s="426" t="s">
        <v>292</v>
      </c>
      <c r="B45" s="484"/>
      <c r="C45" s="399"/>
      <c r="D45" s="399"/>
      <c r="E45" s="397"/>
      <c r="F45" s="494" t="s">
        <v>292</v>
      </c>
      <c r="G45" s="546"/>
      <c r="H45" s="515"/>
      <c r="I45" s="546"/>
      <c r="J45" s="513"/>
      <c r="K45" s="545"/>
      <c r="L45" s="511"/>
      <c r="M45" s="477"/>
      <c r="N45" s="359" t="str">
        <f t="shared" si="1"/>
        <v/>
      </c>
    </row>
    <row r="46" spans="1:20" ht="14.4" thickTop="1" thickBot="1">
      <c r="A46" s="544" t="s">
        <v>292</v>
      </c>
      <c r="B46" s="543" t="s">
        <v>337</v>
      </c>
      <c r="C46" s="543"/>
      <c r="D46" s="542" t="s">
        <v>333</v>
      </c>
      <c r="E46" s="541"/>
      <c r="F46" s="540"/>
      <c r="G46" s="539"/>
      <c r="H46" s="538">
        <f>SUM(H31:H45)</f>
        <v>0</v>
      </c>
      <c r="I46" s="537"/>
      <c r="J46" s="536">
        <f>SUM(J31:J45)</f>
        <v>0</v>
      </c>
      <c r="K46" s="537"/>
      <c r="L46" s="536">
        <f>SUM(L31:L45)</f>
        <v>0</v>
      </c>
      <c r="M46" s="535"/>
      <c r="N46" s="359" t="str">
        <f t="shared" si="1"/>
        <v/>
      </c>
    </row>
    <row r="47" spans="1:20">
      <c r="A47" s="436" t="s">
        <v>292</v>
      </c>
      <c r="B47" s="504"/>
      <c r="C47" s="533"/>
      <c r="D47" s="434"/>
      <c r="E47" s="532"/>
      <c r="F47" s="531"/>
      <c r="G47" s="530"/>
      <c r="H47" s="524"/>
      <c r="I47" s="530"/>
      <c r="J47" s="522"/>
      <c r="K47" s="529"/>
      <c r="L47" s="520"/>
      <c r="M47" s="485"/>
      <c r="N47" s="359" t="str">
        <f t="shared" si="1"/>
        <v/>
      </c>
    </row>
    <row r="48" spans="1:20">
      <c r="A48" s="436" t="s">
        <v>292</v>
      </c>
      <c r="B48" s="534"/>
      <c r="C48" s="533"/>
      <c r="D48" s="434"/>
      <c r="E48" s="532"/>
      <c r="F48" s="531"/>
      <c r="G48" s="530"/>
      <c r="H48" s="524"/>
      <c r="I48" s="530"/>
      <c r="J48" s="522"/>
      <c r="K48" s="529"/>
      <c r="L48" s="520"/>
      <c r="M48" s="485"/>
      <c r="N48" s="359" t="str">
        <f t="shared" si="1"/>
        <v/>
      </c>
      <c r="P48" s="607" t="s">
        <v>357</v>
      </c>
      <c r="Q48" s="607"/>
      <c r="R48" s="607"/>
      <c r="S48" s="607"/>
      <c r="T48" s="607"/>
    </row>
    <row r="49" spans="1:14">
      <c r="A49" s="436" t="s">
        <v>292</v>
      </c>
      <c r="B49" s="534"/>
      <c r="C49" s="533"/>
      <c r="D49" s="434"/>
      <c r="E49" s="532"/>
      <c r="F49" s="531"/>
      <c r="G49" s="530"/>
      <c r="H49" s="524"/>
      <c r="I49" s="530"/>
      <c r="J49" s="522"/>
      <c r="K49" s="529"/>
      <c r="L49" s="520"/>
      <c r="M49" s="485"/>
      <c r="N49" s="359" t="str">
        <f t="shared" si="1"/>
        <v/>
      </c>
    </row>
    <row r="50" spans="1:14">
      <c r="A50" s="436" t="s">
        <v>292</v>
      </c>
      <c r="B50" s="528"/>
      <c r="C50" s="527"/>
      <c r="D50" s="448"/>
      <c r="E50" s="526"/>
      <c r="F50" s="525"/>
      <c r="G50" s="523"/>
      <c r="H50" s="524"/>
      <c r="I50" s="523"/>
      <c r="J50" s="522"/>
      <c r="K50" s="521"/>
      <c r="L50" s="520"/>
      <c r="M50" s="485"/>
      <c r="N50" s="359" t="str">
        <f t="shared" si="1"/>
        <v/>
      </c>
    </row>
    <row r="51" spans="1:14" ht="13.8" thickBot="1">
      <c r="A51" s="519" t="s">
        <v>292</v>
      </c>
      <c r="B51" s="518"/>
      <c r="C51" s="518"/>
      <c r="D51" s="518"/>
      <c r="E51" s="517"/>
      <c r="F51" s="516"/>
      <c r="G51" s="514"/>
      <c r="H51" s="515"/>
      <c r="I51" s="514"/>
      <c r="J51" s="513"/>
      <c r="K51" s="512"/>
      <c r="L51" s="511"/>
      <c r="M51" s="477"/>
      <c r="N51" s="359" t="str">
        <f t="shared" si="1"/>
        <v/>
      </c>
    </row>
    <row r="52" spans="1:14" ht="21" customHeight="1" thickTop="1" thickBot="1">
      <c r="A52" s="510" t="s">
        <v>292</v>
      </c>
      <c r="B52" s="474"/>
      <c r="C52" s="474"/>
      <c r="D52" s="473" t="s">
        <v>336</v>
      </c>
      <c r="E52" s="472"/>
      <c r="F52" s="471"/>
      <c r="G52" s="470"/>
      <c r="H52" s="468">
        <f>H11+H29+H46</f>
        <v>0</v>
      </c>
      <c r="I52" s="467"/>
      <c r="J52" s="466">
        <f>J11+J29+J46</f>
        <v>0</v>
      </c>
      <c r="K52" s="467"/>
      <c r="L52" s="466">
        <f>L11+L29+L46</f>
        <v>0</v>
      </c>
      <c r="M52" s="509"/>
      <c r="N52" s="359" t="str">
        <f t="shared" si="1"/>
        <v/>
      </c>
    </row>
    <row r="53" spans="1:14" ht="13.8" thickBot="1">
      <c r="A53" s="464"/>
      <c r="B53" s="462"/>
      <c r="C53" s="462"/>
      <c r="D53" s="462"/>
      <c r="E53" s="461"/>
      <c r="F53" s="461"/>
      <c r="G53" s="508"/>
      <c r="H53" s="506"/>
      <c r="I53" s="507"/>
      <c r="J53" s="506"/>
      <c r="K53" s="507"/>
      <c r="L53" s="506"/>
      <c r="M53" s="506"/>
      <c r="N53" s="359" t="str">
        <f t="shared" si="1"/>
        <v/>
      </c>
    </row>
    <row r="54" spans="1:14">
      <c r="A54" s="505" t="s">
        <v>292</v>
      </c>
      <c r="B54" s="504" t="s">
        <v>335</v>
      </c>
      <c r="C54" s="503"/>
      <c r="D54" s="503"/>
      <c r="E54" s="502"/>
      <c r="F54" s="501" t="s">
        <v>292</v>
      </c>
      <c r="G54" s="499"/>
      <c r="H54" s="500"/>
      <c r="I54" s="499"/>
      <c r="J54" s="498"/>
      <c r="K54" s="497"/>
      <c r="L54" s="496"/>
      <c r="M54" s="495"/>
      <c r="N54" s="359" t="str">
        <f t="shared" si="1"/>
        <v/>
      </c>
    </row>
    <row r="55" spans="1:14">
      <c r="A55" s="426" t="s">
        <v>292</v>
      </c>
      <c r="B55" s="425"/>
      <c r="C55" s="399"/>
      <c r="D55" s="399"/>
      <c r="E55" s="424"/>
      <c r="F55" s="494" t="s">
        <v>292</v>
      </c>
      <c r="G55" s="493"/>
      <c r="H55" s="488">
        <f>$H$148</f>
        <v>0</v>
      </c>
      <c r="I55" s="492"/>
      <c r="J55" s="487">
        <f>$J$148</f>
        <v>0</v>
      </c>
      <c r="K55" s="491"/>
      <c r="L55" s="486">
        <f>$L$148</f>
        <v>0</v>
      </c>
      <c r="M55" s="485"/>
      <c r="N55" s="359" t="str">
        <f t="shared" si="1"/>
        <v/>
      </c>
    </row>
    <row r="56" spans="1:14">
      <c r="A56" s="426" t="s">
        <v>292</v>
      </c>
      <c r="B56" s="425"/>
      <c r="C56" s="399"/>
      <c r="D56" s="399"/>
      <c r="E56" s="424"/>
      <c r="F56" s="494" t="s">
        <v>292</v>
      </c>
      <c r="G56" s="493"/>
      <c r="H56" s="488">
        <f>$H$202</f>
        <v>0</v>
      </c>
      <c r="I56" s="492"/>
      <c r="J56" s="487">
        <f>$J$202</f>
        <v>0</v>
      </c>
      <c r="K56" s="491"/>
      <c r="L56" s="486">
        <f>$L$202</f>
        <v>0</v>
      </c>
      <c r="M56" s="485"/>
      <c r="N56" s="359" t="str">
        <f t="shared" si="1"/>
        <v/>
      </c>
    </row>
    <row r="57" spans="1:14">
      <c r="A57" s="426" t="s">
        <v>292</v>
      </c>
      <c r="B57" s="425"/>
      <c r="C57" s="399"/>
      <c r="D57" s="399"/>
      <c r="E57" s="424"/>
      <c r="F57" s="494" t="s">
        <v>292</v>
      </c>
      <c r="G57" s="493"/>
      <c r="H57" s="488">
        <f>$H$256</f>
        <v>0</v>
      </c>
      <c r="I57" s="492"/>
      <c r="J57" s="487">
        <f>$J$256</f>
        <v>0</v>
      </c>
      <c r="K57" s="491"/>
      <c r="L57" s="486">
        <f>$L$256</f>
        <v>0</v>
      </c>
      <c r="M57" s="485"/>
      <c r="N57" s="359" t="str">
        <f t="shared" si="1"/>
        <v/>
      </c>
    </row>
    <row r="58" spans="1:14">
      <c r="A58" s="426" t="s">
        <v>292</v>
      </c>
      <c r="B58" s="425"/>
      <c r="C58" s="399"/>
      <c r="D58" s="399"/>
      <c r="E58" s="424"/>
      <c r="F58" s="494" t="s">
        <v>292</v>
      </c>
      <c r="G58" s="493"/>
      <c r="H58" s="488">
        <f>$H$310</f>
        <v>0</v>
      </c>
      <c r="I58" s="492"/>
      <c r="J58" s="487">
        <f>$J$310</f>
        <v>0</v>
      </c>
      <c r="K58" s="491"/>
      <c r="L58" s="486">
        <f>$L$310</f>
        <v>0</v>
      </c>
      <c r="M58" s="485"/>
      <c r="N58" s="359" t="str">
        <f t="shared" si="1"/>
        <v/>
      </c>
    </row>
    <row r="59" spans="1:14">
      <c r="A59" s="426" t="s">
        <v>292</v>
      </c>
      <c r="B59" s="425"/>
      <c r="C59" s="399"/>
      <c r="D59" s="399"/>
      <c r="E59" s="424"/>
      <c r="F59" s="494" t="s">
        <v>292</v>
      </c>
      <c r="G59" s="493"/>
      <c r="H59" s="488">
        <f>$H$364</f>
        <v>0</v>
      </c>
      <c r="I59" s="492"/>
      <c r="J59" s="487">
        <f>$J$364</f>
        <v>0</v>
      </c>
      <c r="K59" s="491"/>
      <c r="L59" s="486">
        <f>$L$364</f>
        <v>0</v>
      </c>
      <c r="M59" s="485"/>
      <c r="N59" s="359" t="str">
        <f t="shared" si="1"/>
        <v/>
      </c>
    </row>
    <row r="60" spans="1:14">
      <c r="A60" s="426" t="s">
        <v>292</v>
      </c>
      <c r="B60" s="425"/>
      <c r="C60" s="399"/>
      <c r="D60" s="399"/>
      <c r="E60" s="424"/>
      <c r="F60" s="494" t="s">
        <v>292</v>
      </c>
      <c r="G60" s="493"/>
      <c r="H60" s="488">
        <f>$H$418</f>
        <v>0</v>
      </c>
      <c r="I60" s="492"/>
      <c r="J60" s="487">
        <f>$J$418</f>
        <v>0</v>
      </c>
      <c r="K60" s="491"/>
      <c r="L60" s="486">
        <f>$L$418</f>
        <v>0</v>
      </c>
      <c r="M60" s="485"/>
      <c r="N60" s="359" t="str">
        <f t="shared" si="1"/>
        <v/>
      </c>
    </row>
    <row r="61" spans="1:14">
      <c r="A61" s="426" t="s">
        <v>292</v>
      </c>
      <c r="B61" s="425"/>
      <c r="C61" s="399"/>
      <c r="D61" s="399"/>
      <c r="E61" s="424"/>
      <c r="F61" s="494" t="s">
        <v>292</v>
      </c>
      <c r="G61" s="493"/>
      <c r="H61" s="488">
        <f>$H$472</f>
        <v>0</v>
      </c>
      <c r="I61" s="492"/>
      <c r="J61" s="487">
        <f>$J$472</f>
        <v>0</v>
      </c>
      <c r="K61" s="491"/>
      <c r="L61" s="486">
        <f>$L$472</f>
        <v>0</v>
      </c>
      <c r="M61" s="485"/>
      <c r="N61" s="359" t="str">
        <f t="shared" si="1"/>
        <v/>
      </c>
    </row>
    <row r="62" spans="1:14">
      <c r="A62" s="426" t="s">
        <v>292</v>
      </c>
      <c r="B62" s="425"/>
      <c r="C62" s="399"/>
      <c r="D62" s="399"/>
      <c r="E62" s="424"/>
      <c r="F62" s="483" t="s">
        <v>292</v>
      </c>
      <c r="G62" s="481"/>
      <c r="H62" s="488">
        <f>$H$526</f>
        <v>0</v>
      </c>
      <c r="I62" s="490"/>
      <c r="J62" s="487">
        <f>$J$526</f>
        <v>0</v>
      </c>
      <c r="K62" s="489"/>
      <c r="L62" s="486">
        <f>$L$526</f>
        <v>0</v>
      </c>
      <c r="M62" s="485"/>
      <c r="N62" s="359" t="str">
        <f t="shared" si="1"/>
        <v/>
      </c>
    </row>
    <row r="63" spans="1:14">
      <c r="A63" s="426" t="s">
        <v>292</v>
      </c>
      <c r="B63" s="425"/>
      <c r="C63" s="399"/>
      <c r="D63" s="399"/>
      <c r="E63" s="424"/>
      <c r="F63" s="483" t="s">
        <v>292</v>
      </c>
      <c r="G63" s="481"/>
      <c r="H63" s="488">
        <f>$H$580</f>
        <v>0</v>
      </c>
      <c r="I63" s="490"/>
      <c r="J63" s="487">
        <f>$J$580</f>
        <v>0</v>
      </c>
      <c r="K63" s="489"/>
      <c r="L63" s="486">
        <f>$L$580</f>
        <v>0</v>
      </c>
      <c r="M63" s="485"/>
      <c r="N63" s="359" t="str">
        <f t="shared" si="1"/>
        <v/>
      </c>
    </row>
    <row r="64" spans="1:14">
      <c r="A64" s="426" t="s">
        <v>292</v>
      </c>
      <c r="B64" s="425"/>
      <c r="C64" s="399"/>
      <c r="D64" s="399"/>
      <c r="E64" s="424"/>
      <c r="F64" s="483" t="s">
        <v>292</v>
      </c>
      <c r="G64" s="481"/>
      <c r="H64" s="488">
        <f>$H$634</f>
        <v>0</v>
      </c>
      <c r="I64" s="490"/>
      <c r="J64" s="487">
        <f>$J$634</f>
        <v>0</v>
      </c>
      <c r="K64" s="489"/>
      <c r="L64" s="486">
        <f>$L$634</f>
        <v>0</v>
      </c>
      <c r="M64" s="485"/>
      <c r="N64" s="359" t="str">
        <f t="shared" si="1"/>
        <v/>
      </c>
    </row>
    <row r="65" spans="1:16">
      <c r="A65" s="426" t="s">
        <v>292</v>
      </c>
      <c r="B65" s="484"/>
      <c r="C65" s="399"/>
      <c r="D65" s="399"/>
      <c r="E65" s="424"/>
      <c r="F65" s="483" t="s">
        <v>292</v>
      </c>
      <c r="G65" s="481"/>
      <c r="H65" s="488"/>
      <c r="I65" s="481"/>
      <c r="J65" s="487"/>
      <c r="K65" s="479"/>
      <c r="L65" s="486"/>
      <c r="M65" s="485"/>
      <c r="N65" s="359" t="str">
        <f t="shared" si="1"/>
        <v/>
      </c>
    </row>
    <row r="66" spans="1:16">
      <c r="A66" s="426" t="s">
        <v>292</v>
      </c>
      <c r="B66" s="484"/>
      <c r="C66" s="399"/>
      <c r="D66" s="399"/>
      <c r="E66" s="424"/>
      <c r="F66" s="483" t="s">
        <v>292</v>
      </c>
      <c r="G66" s="481"/>
      <c r="H66" s="488"/>
      <c r="I66" s="481"/>
      <c r="J66" s="487"/>
      <c r="K66" s="479"/>
      <c r="L66" s="486"/>
      <c r="M66" s="485"/>
      <c r="N66" s="359" t="str">
        <f t="shared" si="1"/>
        <v/>
      </c>
    </row>
    <row r="67" spans="1:16">
      <c r="A67" s="426" t="s">
        <v>292</v>
      </c>
      <c r="B67" s="484"/>
      <c r="C67" s="399"/>
      <c r="D67" s="399"/>
      <c r="E67" s="424"/>
      <c r="F67" s="483" t="s">
        <v>292</v>
      </c>
      <c r="G67" s="481"/>
      <c r="H67" s="488"/>
      <c r="I67" s="481"/>
      <c r="J67" s="487"/>
      <c r="K67" s="479"/>
      <c r="L67" s="486"/>
      <c r="M67" s="485"/>
      <c r="N67" s="359" t="str">
        <f t="shared" si="1"/>
        <v/>
      </c>
    </row>
    <row r="68" spans="1:16">
      <c r="A68" s="426" t="s">
        <v>292</v>
      </c>
      <c r="B68" s="484"/>
      <c r="C68" s="399"/>
      <c r="D68" s="399"/>
      <c r="E68" s="424"/>
      <c r="F68" s="483" t="s">
        <v>292</v>
      </c>
      <c r="G68" s="481"/>
      <c r="H68" s="488"/>
      <c r="I68" s="481"/>
      <c r="J68" s="487"/>
      <c r="K68" s="479"/>
      <c r="L68" s="486"/>
      <c r="M68" s="485"/>
      <c r="N68" s="359" t="str">
        <f t="shared" si="1"/>
        <v/>
      </c>
    </row>
    <row r="69" spans="1:16" ht="13.8" thickBot="1">
      <c r="A69" s="426" t="s">
        <v>292</v>
      </c>
      <c r="B69" s="484"/>
      <c r="C69" s="399"/>
      <c r="D69" s="399"/>
      <c r="E69" s="424"/>
      <c r="F69" s="483" t="s">
        <v>292</v>
      </c>
      <c r="G69" s="481"/>
      <c r="H69" s="482"/>
      <c r="I69" s="481"/>
      <c r="J69" s="480"/>
      <c r="K69" s="479"/>
      <c r="L69" s="478"/>
      <c r="M69" s="477"/>
      <c r="N69" s="359" t="str">
        <f t="shared" si="1"/>
        <v/>
      </c>
    </row>
    <row r="70" spans="1:16" ht="14.4" thickTop="1" thickBot="1">
      <c r="A70" s="476" t="s">
        <v>292</v>
      </c>
      <c r="B70" s="475" t="s">
        <v>334</v>
      </c>
      <c r="C70" s="474"/>
      <c r="D70" s="473" t="s">
        <v>333</v>
      </c>
      <c r="E70" s="472" t="s">
        <v>332</v>
      </c>
      <c r="F70" s="471"/>
      <c r="G70" s="470"/>
      <c r="H70" s="468">
        <f>SUM(H55:H69)</f>
        <v>0</v>
      </c>
      <c r="I70" s="469"/>
      <c r="J70" s="468">
        <f>SUM(J55:J69)</f>
        <v>0</v>
      </c>
      <c r="K70" s="467"/>
      <c r="L70" s="466">
        <f>SUM(L55:L69)</f>
        <v>0</v>
      </c>
      <c r="M70" s="465"/>
      <c r="N70" s="359" t="str">
        <f t="shared" si="1"/>
        <v/>
      </c>
    </row>
    <row r="71" spans="1:16" s="360" customFormat="1">
      <c r="A71" s="464"/>
      <c r="B71" s="462"/>
      <c r="C71" s="462"/>
      <c r="D71" s="462"/>
      <c r="E71" s="461"/>
      <c r="F71" s="461"/>
      <c r="G71" s="461"/>
      <c r="H71" s="460"/>
      <c r="I71" s="460"/>
      <c r="J71" s="460"/>
      <c r="K71" s="460"/>
      <c r="L71" s="460"/>
      <c r="M71" s="460"/>
    </row>
    <row r="72" spans="1:16" s="360" customFormat="1">
      <c r="A72" s="464"/>
      <c r="B72" s="462"/>
      <c r="C72" s="462"/>
      <c r="D72" s="462"/>
      <c r="E72" s="461"/>
      <c r="F72" s="461"/>
      <c r="G72" s="461"/>
      <c r="H72" s="460"/>
      <c r="I72" s="460"/>
      <c r="J72" s="460"/>
      <c r="K72" s="460"/>
      <c r="L72" s="460"/>
      <c r="M72" s="460"/>
    </row>
    <row r="73" spans="1:16" s="360" customFormat="1" ht="13.8" thickBot="1">
      <c r="A73" s="463" t="s">
        <v>331</v>
      </c>
      <c r="B73" s="462"/>
      <c r="C73" s="462"/>
      <c r="D73" s="462"/>
      <c r="E73" s="461"/>
      <c r="F73" s="460"/>
      <c r="G73" s="460"/>
      <c r="H73" s="460"/>
      <c r="I73" s="460"/>
      <c r="J73" s="460"/>
      <c r="K73" s="460"/>
      <c r="L73" s="460"/>
      <c r="M73" s="459"/>
    </row>
    <row r="74" spans="1:16" s="360" customFormat="1">
      <c r="A74" s="1221" t="s">
        <v>330</v>
      </c>
      <c r="B74" s="458" t="s">
        <v>329</v>
      </c>
      <c r="C74" s="457"/>
      <c r="D74" s="456"/>
      <c r="E74" s="1224" t="s">
        <v>328</v>
      </c>
      <c r="F74" s="1227" t="s">
        <v>836</v>
      </c>
      <c r="G74" s="1228"/>
      <c r="H74" s="1228"/>
      <c r="I74" s="1228"/>
      <c r="J74" s="1228"/>
      <c r="K74" s="1228"/>
      <c r="L74" s="1229"/>
      <c r="M74" s="1230" t="s">
        <v>327</v>
      </c>
    </row>
    <row r="75" spans="1:16" s="360" customFormat="1">
      <c r="A75" s="1222"/>
      <c r="B75" s="1217" t="s">
        <v>326</v>
      </c>
      <c r="C75" s="1237"/>
      <c r="D75" s="453" t="s">
        <v>325</v>
      </c>
      <c r="E75" s="1225"/>
      <c r="F75" s="1233" t="s">
        <v>324</v>
      </c>
      <c r="G75" s="1214" t="s">
        <v>323</v>
      </c>
      <c r="H75" s="1214"/>
      <c r="I75" s="1214" t="s">
        <v>322</v>
      </c>
      <c r="J75" s="1214"/>
      <c r="K75" s="1215" t="s">
        <v>321</v>
      </c>
      <c r="L75" s="1216"/>
      <c r="M75" s="1235"/>
      <c r="P75" s="421" t="s">
        <v>320</v>
      </c>
    </row>
    <row r="76" spans="1:16" s="360" customFormat="1" ht="13.8" thickBot="1">
      <c r="A76" s="1223"/>
      <c r="B76" s="452"/>
      <c r="C76" s="451"/>
      <c r="D76" s="450"/>
      <c r="E76" s="1226"/>
      <c r="F76" s="1234"/>
      <c r="G76" s="590" t="s">
        <v>319</v>
      </c>
      <c r="H76" s="591" t="s">
        <v>318</v>
      </c>
      <c r="I76" s="590" t="s">
        <v>319</v>
      </c>
      <c r="J76" s="588" t="s">
        <v>318</v>
      </c>
      <c r="K76" s="590" t="s">
        <v>319</v>
      </c>
      <c r="L76" s="588" t="s">
        <v>318</v>
      </c>
      <c r="M76" s="1236"/>
      <c r="P76" s="421" t="s">
        <v>317</v>
      </c>
    </row>
    <row r="77" spans="1:16" s="360" customFormat="1">
      <c r="A77" s="381" t="s">
        <v>293</v>
      </c>
      <c r="B77" s="449" t="s">
        <v>830</v>
      </c>
      <c r="C77" s="448"/>
      <c r="D77" s="378"/>
      <c r="E77" s="377"/>
      <c r="F77" s="446"/>
      <c r="G77" s="423"/>
      <c r="H77" s="447"/>
      <c r="I77" s="431"/>
      <c r="J77" s="446"/>
      <c r="K77" s="431"/>
      <c r="L77" s="446"/>
      <c r="M77" s="445"/>
      <c r="N77" s="360" t="s">
        <v>301</v>
      </c>
    </row>
    <row r="78" spans="1:16" s="360" customFormat="1">
      <c r="A78" s="401"/>
      <c r="B78" s="425"/>
      <c r="C78" s="422"/>
      <c r="D78" s="444"/>
      <c r="E78" s="397"/>
      <c r="F78" s="404"/>
      <c r="G78" s="394"/>
      <c r="H78" s="440">
        <f t="shared" ref="H78:H92" si="2">$F78*G78</f>
        <v>0</v>
      </c>
      <c r="I78" s="394"/>
      <c r="J78" s="374">
        <f t="shared" ref="J78:J92" si="3">$F78*I78</f>
        <v>0</v>
      </c>
      <c r="K78" s="393">
        <f t="shared" ref="K78:K92" si="4">G78-I78</f>
        <v>0</v>
      </c>
      <c r="L78" s="374">
        <f t="shared" ref="L78:L92" si="5">$F78*K78</f>
        <v>0</v>
      </c>
      <c r="M78" s="402"/>
      <c r="N78" s="359" t="str">
        <f t="shared" ref="N78:N141" si="6">IF(J78+L78=H78,"","入力ミス")&amp;IF(L78&gt;=0,"","入力ミス")</f>
        <v/>
      </c>
      <c r="P78" s="421" t="s">
        <v>316</v>
      </c>
    </row>
    <row r="79" spans="1:16" s="360" customFormat="1">
      <c r="A79" s="401"/>
      <c r="B79" s="425"/>
      <c r="C79" s="422"/>
      <c r="D79" s="444"/>
      <c r="E79" s="397"/>
      <c r="F79" s="404"/>
      <c r="G79" s="394"/>
      <c r="H79" s="440">
        <f t="shared" si="2"/>
        <v>0</v>
      </c>
      <c r="I79" s="394"/>
      <c r="J79" s="374">
        <f t="shared" si="3"/>
        <v>0</v>
      </c>
      <c r="K79" s="393">
        <f t="shared" si="4"/>
        <v>0</v>
      </c>
      <c r="L79" s="374">
        <f t="shared" si="5"/>
        <v>0</v>
      </c>
      <c r="M79" s="402"/>
      <c r="N79" s="359" t="str">
        <f t="shared" si="6"/>
        <v/>
      </c>
      <c r="P79" s="421" t="s">
        <v>315</v>
      </c>
    </row>
    <row r="80" spans="1:16" s="360" customFormat="1">
      <c r="A80" s="401"/>
      <c r="B80" s="425"/>
      <c r="C80" s="422"/>
      <c r="D80" s="444"/>
      <c r="E80" s="397"/>
      <c r="F80" s="404"/>
      <c r="G80" s="394"/>
      <c r="H80" s="440">
        <f t="shared" si="2"/>
        <v>0</v>
      </c>
      <c r="I80" s="394"/>
      <c r="J80" s="374">
        <f t="shared" si="3"/>
        <v>0</v>
      </c>
      <c r="K80" s="393">
        <f t="shared" si="4"/>
        <v>0</v>
      </c>
      <c r="L80" s="374">
        <f t="shared" si="5"/>
        <v>0</v>
      </c>
      <c r="M80" s="402"/>
      <c r="N80" s="359" t="str">
        <f t="shared" si="6"/>
        <v/>
      </c>
      <c r="P80" s="421" t="s">
        <v>314</v>
      </c>
    </row>
    <row r="81" spans="1:14" s="360" customFormat="1">
      <c r="A81" s="401"/>
      <c r="B81" s="425"/>
      <c r="C81" s="422"/>
      <c r="D81" s="444"/>
      <c r="E81" s="397"/>
      <c r="F81" s="404"/>
      <c r="G81" s="394"/>
      <c r="H81" s="440">
        <f t="shared" si="2"/>
        <v>0</v>
      </c>
      <c r="I81" s="394"/>
      <c r="J81" s="374">
        <f t="shared" si="3"/>
        <v>0</v>
      </c>
      <c r="K81" s="393">
        <f t="shared" si="4"/>
        <v>0</v>
      </c>
      <c r="L81" s="374">
        <f t="shared" si="5"/>
        <v>0</v>
      </c>
      <c r="M81" s="402"/>
      <c r="N81" s="359" t="str">
        <f t="shared" si="6"/>
        <v/>
      </c>
    </row>
    <row r="82" spans="1:14" s="360" customFormat="1">
      <c r="A82" s="420"/>
      <c r="B82" s="443"/>
      <c r="C82" s="442"/>
      <c r="D82" s="441"/>
      <c r="E82" s="416"/>
      <c r="F82" s="404"/>
      <c r="G82" s="395"/>
      <c r="H82" s="440">
        <f t="shared" si="2"/>
        <v>0</v>
      </c>
      <c r="I82" s="395"/>
      <c r="J82" s="374">
        <f t="shared" si="3"/>
        <v>0</v>
      </c>
      <c r="K82" s="393">
        <f t="shared" si="4"/>
        <v>0</v>
      </c>
      <c r="L82" s="374">
        <f t="shared" si="5"/>
        <v>0</v>
      </c>
      <c r="M82" s="391"/>
      <c r="N82" s="359" t="str">
        <f t="shared" si="6"/>
        <v/>
      </c>
    </row>
    <row r="83" spans="1:14" s="360" customFormat="1">
      <c r="A83" s="420"/>
      <c r="B83" s="443"/>
      <c r="C83" s="442"/>
      <c r="D83" s="441"/>
      <c r="E83" s="416"/>
      <c r="F83" s="404"/>
      <c r="G83" s="395"/>
      <c r="H83" s="440">
        <f t="shared" si="2"/>
        <v>0</v>
      </c>
      <c r="I83" s="395"/>
      <c r="J83" s="374">
        <f t="shared" si="3"/>
        <v>0</v>
      </c>
      <c r="K83" s="393">
        <f t="shared" si="4"/>
        <v>0</v>
      </c>
      <c r="L83" s="374">
        <f t="shared" si="5"/>
        <v>0</v>
      </c>
      <c r="M83" s="391"/>
      <c r="N83" s="359" t="str">
        <f t="shared" si="6"/>
        <v/>
      </c>
    </row>
    <row r="84" spans="1:14" s="360" customFormat="1">
      <c r="A84" s="420"/>
      <c r="B84" s="443"/>
      <c r="C84" s="442"/>
      <c r="D84" s="441"/>
      <c r="E84" s="416"/>
      <c r="F84" s="404"/>
      <c r="G84" s="395"/>
      <c r="H84" s="440">
        <f t="shared" si="2"/>
        <v>0</v>
      </c>
      <c r="I84" s="395"/>
      <c r="J84" s="374">
        <f t="shared" si="3"/>
        <v>0</v>
      </c>
      <c r="K84" s="393">
        <f t="shared" si="4"/>
        <v>0</v>
      </c>
      <c r="L84" s="374">
        <f t="shared" si="5"/>
        <v>0</v>
      </c>
      <c r="M84" s="391"/>
      <c r="N84" s="359" t="str">
        <f t="shared" si="6"/>
        <v/>
      </c>
    </row>
    <row r="85" spans="1:14" s="360" customFormat="1">
      <c r="A85" s="420"/>
      <c r="B85" s="443"/>
      <c r="C85" s="442"/>
      <c r="D85" s="441"/>
      <c r="E85" s="416"/>
      <c r="F85" s="404"/>
      <c r="G85" s="395"/>
      <c r="H85" s="440">
        <f t="shared" si="2"/>
        <v>0</v>
      </c>
      <c r="I85" s="395"/>
      <c r="J85" s="374">
        <f t="shared" si="3"/>
        <v>0</v>
      </c>
      <c r="K85" s="393">
        <f t="shared" si="4"/>
        <v>0</v>
      </c>
      <c r="L85" s="374">
        <f t="shared" si="5"/>
        <v>0</v>
      </c>
      <c r="M85" s="391"/>
      <c r="N85" s="359" t="str">
        <f t="shared" si="6"/>
        <v/>
      </c>
    </row>
    <row r="86" spans="1:14" s="360" customFormat="1">
      <c r="A86" s="420"/>
      <c r="B86" s="443"/>
      <c r="C86" s="442"/>
      <c r="D86" s="441"/>
      <c r="E86" s="416"/>
      <c r="F86" s="404"/>
      <c r="G86" s="395"/>
      <c r="H86" s="440">
        <f t="shared" si="2"/>
        <v>0</v>
      </c>
      <c r="I86" s="395"/>
      <c r="J86" s="374">
        <f t="shared" si="3"/>
        <v>0</v>
      </c>
      <c r="K86" s="393">
        <f t="shared" si="4"/>
        <v>0</v>
      </c>
      <c r="L86" s="374">
        <f t="shared" si="5"/>
        <v>0</v>
      </c>
      <c r="M86" s="391"/>
      <c r="N86" s="359" t="str">
        <f t="shared" si="6"/>
        <v/>
      </c>
    </row>
    <row r="87" spans="1:14" s="360" customFormat="1">
      <c r="A87" s="420"/>
      <c r="B87" s="443"/>
      <c r="C87" s="442"/>
      <c r="D87" s="441"/>
      <c r="E87" s="416"/>
      <c r="F87" s="404"/>
      <c r="G87" s="395"/>
      <c r="H87" s="440">
        <f t="shared" si="2"/>
        <v>0</v>
      </c>
      <c r="I87" s="395"/>
      <c r="J87" s="374">
        <f t="shared" si="3"/>
        <v>0</v>
      </c>
      <c r="K87" s="393">
        <f t="shared" si="4"/>
        <v>0</v>
      </c>
      <c r="L87" s="374">
        <f t="shared" si="5"/>
        <v>0</v>
      </c>
      <c r="M87" s="391"/>
      <c r="N87" s="359" t="str">
        <f t="shared" si="6"/>
        <v/>
      </c>
    </row>
    <row r="88" spans="1:14" s="360" customFormat="1">
      <c r="A88" s="420"/>
      <c r="B88" s="443"/>
      <c r="C88" s="442"/>
      <c r="D88" s="441"/>
      <c r="E88" s="416"/>
      <c r="F88" s="404"/>
      <c r="G88" s="395"/>
      <c r="H88" s="440">
        <f t="shared" si="2"/>
        <v>0</v>
      </c>
      <c r="I88" s="395"/>
      <c r="J88" s="374">
        <f t="shared" si="3"/>
        <v>0</v>
      </c>
      <c r="K88" s="393">
        <f t="shared" si="4"/>
        <v>0</v>
      </c>
      <c r="L88" s="374">
        <f t="shared" si="5"/>
        <v>0</v>
      </c>
      <c r="M88" s="391"/>
      <c r="N88" s="359" t="str">
        <f t="shared" si="6"/>
        <v/>
      </c>
    </row>
    <row r="89" spans="1:14" s="360" customFormat="1">
      <c r="A89" s="420"/>
      <c r="B89" s="443"/>
      <c r="C89" s="442"/>
      <c r="D89" s="441"/>
      <c r="E89" s="416"/>
      <c r="F89" s="404"/>
      <c r="G89" s="395"/>
      <c r="H89" s="440">
        <f t="shared" si="2"/>
        <v>0</v>
      </c>
      <c r="I89" s="395"/>
      <c r="J89" s="374">
        <f t="shared" si="3"/>
        <v>0</v>
      </c>
      <c r="K89" s="393">
        <f t="shared" si="4"/>
        <v>0</v>
      </c>
      <c r="L89" s="374">
        <f t="shared" si="5"/>
        <v>0</v>
      </c>
      <c r="M89" s="391"/>
      <c r="N89" s="359" t="str">
        <f t="shared" si="6"/>
        <v/>
      </c>
    </row>
    <row r="90" spans="1:14" s="360" customFormat="1">
      <c r="A90" s="420"/>
      <c r="B90" s="443"/>
      <c r="C90" s="442"/>
      <c r="D90" s="441"/>
      <c r="E90" s="416"/>
      <c r="F90" s="404"/>
      <c r="G90" s="395"/>
      <c r="H90" s="440">
        <f t="shared" si="2"/>
        <v>0</v>
      </c>
      <c r="I90" s="395"/>
      <c r="J90" s="374">
        <f t="shared" si="3"/>
        <v>0</v>
      </c>
      <c r="K90" s="393">
        <f t="shared" si="4"/>
        <v>0</v>
      </c>
      <c r="L90" s="374">
        <f t="shared" si="5"/>
        <v>0</v>
      </c>
      <c r="M90" s="391"/>
      <c r="N90" s="359" t="str">
        <f t="shared" si="6"/>
        <v/>
      </c>
    </row>
    <row r="91" spans="1:14" s="360" customFormat="1">
      <c r="A91" s="420"/>
      <c r="B91" s="443"/>
      <c r="C91" s="442"/>
      <c r="D91" s="441"/>
      <c r="E91" s="416"/>
      <c r="F91" s="403"/>
      <c r="G91" s="395"/>
      <c r="H91" s="440">
        <f t="shared" si="2"/>
        <v>0</v>
      </c>
      <c r="I91" s="395"/>
      <c r="J91" s="374">
        <f t="shared" si="3"/>
        <v>0</v>
      </c>
      <c r="K91" s="393">
        <f t="shared" si="4"/>
        <v>0</v>
      </c>
      <c r="L91" s="374">
        <f t="shared" si="5"/>
        <v>0</v>
      </c>
      <c r="M91" s="391"/>
      <c r="N91" s="359" t="str">
        <f t="shared" si="6"/>
        <v/>
      </c>
    </row>
    <row r="92" spans="1:14" s="360" customFormat="1">
      <c r="A92" s="420"/>
      <c r="B92" s="443"/>
      <c r="C92" s="442"/>
      <c r="D92" s="441"/>
      <c r="E92" s="416"/>
      <c r="F92" s="403"/>
      <c r="G92" s="395"/>
      <c r="H92" s="440">
        <f t="shared" si="2"/>
        <v>0</v>
      </c>
      <c r="I92" s="395"/>
      <c r="J92" s="374">
        <f t="shared" si="3"/>
        <v>0</v>
      </c>
      <c r="K92" s="393">
        <f t="shared" si="4"/>
        <v>0</v>
      </c>
      <c r="L92" s="374">
        <f t="shared" si="5"/>
        <v>0</v>
      </c>
      <c r="M92" s="391"/>
      <c r="N92" s="359" t="str">
        <f t="shared" si="6"/>
        <v/>
      </c>
    </row>
    <row r="93" spans="1:14" s="360" customFormat="1" ht="13.8" thickBot="1">
      <c r="A93" s="371" t="s">
        <v>293</v>
      </c>
      <c r="B93" s="370" t="s">
        <v>295</v>
      </c>
      <c r="C93" s="369"/>
      <c r="D93" s="439" t="s">
        <v>294</v>
      </c>
      <c r="E93" s="367" t="s">
        <v>293</v>
      </c>
      <c r="F93" s="366" t="s">
        <v>292</v>
      </c>
      <c r="G93" s="437" t="s">
        <v>292</v>
      </c>
      <c r="H93" s="438">
        <f>SUM(H78:H92)</f>
        <v>0</v>
      </c>
      <c r="I93" s="437" t="s">
        <v>293</v>
      </c>
      <c r="J93" s="365">
        <f>SUM(J78:J92)</f>
        <v>0</v>
      </c>
      <c r="K93" s="437" t="s">
        <v>293</v>
      </c>
      <c r="L93" s="365">
        <f>SUM(L78:L92)</f>
        <v>0</v>
      </c>
      <c r="M93" s="362" t="s">
        <v>293</v>
      </c>
      <c r="N93" s="359" t="str">
        <f t="shared" si="6"/>
        <v/>
      </c>
    </row>
    <row r="94" spans="1:14" s="360" customFormat="1">
      <c r="A94" s="436" t="s">
        <v>293</v>
      </c>
      <c r="B94" s="435" t="s">
        <v>313</v>
      </c>
      <c r="C94" s="434"/>
      <c r="D94" s="433"/>
      <c r="E94" s="432"/>
      <c r="F94" s="430"/>
      <c r="G94" s="431"/>
      <c r="H94" s="430"/>
      <c r="I94" s="429"/>
      <c r="J94" s="430"/>
      <c r="K94" s="429"/>
      <c r="L94" s="428"/>
      <c r="M94" s="427"/>
      <c r="N94" s="359" t="str">
        <f t="shared" si="6"/>
        <v/>
      </c>
    </row>
    <row r="95" spans="1:14" s="360" customFormat="1">
      <c r="A95" s="426"/>
      <c r="B95" s="425"/>
      <c r="C95" s="422"/>
      <c r="D95" s="772" t="s">
        <v>304</v>
      </c>
      <c r="E95" s="424"/>
      <c r="F95" s="374"/>
      <c r="G95" s="423"/>
      <c r="H95" s="374"/>
      <c r="I95" s="423"/>
      <c r="J95" s="374"/>
      <c r="K95" s="423"/>
      <c r="L95" s="374"/>
      <c r="M95" s="402"/>
      <c r="N95" s="359" t="str">
        <f t="shared" si="6"/>
        <v/>
      </c>
    </row>
    <row r="96" spans="1:14" s="360" customFormat="1">
      <c r="A96" s="401"/>
      <c r="B96" s="406"/>
      <c r="C96" s="422"/>
      <c r="D96" s="405"/>
      <c r="E96" s="397"/>
      <c r="F96" s="404"/>
      <c r="G96" s="394"/>
      <c r="H96" s="392">
        <f t="shared" ref="H96:H127" si="7">$F96*G96</f>
        <v>0</v>
      </c>
      <c r="I96" s="394"/>
      <c r="J96" s="392">
        <f t="shared" ref="J96:J127" si="8">$F96*I96</f>
        <v>0</v>
      </c>
      <c r="K96" s="393">
        <f t="shared" ref="K96:K127" si="9">G96-I96</f>
        <v>0</v>
      </c>
      <c r="L96" s="392">
        <f t="shared" ref="L96:L127" si="10">$F96*K96</f>
        <v>0</v>
      </c>
      <c r="M96" s="402"/>
      <c r="N96" s="359" t="str">
        <f t="shared" si="6"/>
        <v/>
      </c>
    </row>
    <row r="97" spans="1:17" s="360" customFormat="1">
      <c r="A97" s="401"/>
      <c r="B97" s="400"/>
      <c r="C97" s="399"/>
      <c r="D97" s="405"/>
      <c r="E97" s="397"/>
      <c r="F97" s="404"/>
      <c r="G97" s="394"/>
      <c r="H97" s="392">
        <f t="shared" si="7"/>
        <v>0</v>
      </c>
      <c r="I97" s="394"/>
      <c r="J97" s="392">
        <f t="shared" si="8"/>
        <v>0</v>
      </c>
      <c r="K97" s="393">
        <f t="shared" si="9"/>
        <v>0</v>
      </c>
      <c r="L97" s="392">
        <f t="shared" si="10"/>
        <v>0</v>
      </c>
      <c r="M97" s="402"/>
      <c r="N97" s="359" t="str">
        <f t="shared" si="6"/>
        <v/>
      </c>
    </row>
    <row r="98" spans="1:17" s="360" customFormat="1">
      <c r="A98" s="401"/>
      <c r="B98" s="400"/>
      <c r="C98" s="399"/>
      <c r="D98" s="405"/>
      <c r="E98" s="397"/>
      <c r="F98" s="404"/>
      <c r="G98" s="394"/>
      <c r="H98" s="392">
        <f t="shared" si="7"/>
        <v>0</v>
      </c>
      <c r="I98" s="394"/>
      <c r="J98" s="392">
        <f t="shared" si="8"/>
        <v>0</v>
      </c>
      <c r="K98" s="393">
        <f t="shared" si="9"/>
        <v>0</v>
      </c>
      <c r="L98" s="392">
        <f t="shared" si="10"/>
        <v>0</v>
      </c>
      <c r="M98" s="402"/>
      <c r="N98" s="359" t="str">
        <f t="shared" si="6"/>
        <v/>
      </c>
    </row>
    <row r="99" spans="1:17" s="360" customFormat="1">
      <c r="A99" s="401"/>
      <c r="B99" s="400"/>
      <c r="C99" s="399"/>
      <c r="D99" s="405"/>
      <c r="E99" s="397"/>
      <c r="F99" s="404"/>
      <c r="G99" s="394"/>
      <c r="H99" s="392">
        <f t="shared" si="7"/>
        <v>0</v>
      </c>
      <c r="I99" s="394"/>
      <c r="J99" s="392">
        <f t="shared" si="8"/>
        <v>0</v>
      </c>
      <c r="K99" s="393">
        <f t="shared" si="9"/>
        <v>0</v>
      </c>
      <c r="L99" s="392">
        <f t="shared" si="10"/>
        <v>0</v>
      </c>
      <c r="M99" s="402"/>
      <c r="N99" s="359" t="str">
        <f t="shared" si="6"/>
        <v/>
      </c>
      <c r="P99" s="421" t="s">
        <v>312</v>
      </c>
    </row>
    <row r="100" spans="1:17" s="360" customFormat="1">
      <c r="A100" s="401"/>
      <c r="B100" s="400"/>
      <c r="C100" s="399"/>
      <c r="D100" s="405"/>
      <c r="E100" s="397"/>
      <c r="F100" s="404"/>
      <c r="G100" s="394"/>
      <c r="H100" s="392">
        <f t="shared" si="7"/>
        <v>0</v>
      </c>
      <c r="I100" s="394"/>
      <c r="J100" s="392">
        <f t="shared" si="8"/>
        <v>0</v>
      </c>
      <c r="K100" s="393">
        <f t="shared" si="9"/>
        <v>0</v>
      </c>
      <c r="L100" s="392">
        <f t="shared" si="10"/>
        <v>0</v>
      </c>
      <c r="M100" s="402"/>
      <c r="N100" s="359" t="str">
        <f t="shared" si="6"/>
        <v/>
      </c>
      <c r="P100" s="421" t="s">
        <v>311</v>
      </c>
    </row>
    <row r="101" spans="1:17" s="360" customFormat="1">
      <c r="A101" s="401"/>
      <c r="B101" s="400"/>
      <c r="C101" s="399"/>
      <c r="D101" s="405"/>
      <c r="E101" s="397"/>
      <c r="F101" s="404"/>
      <c r="G101" s="394"/>
      <c r="H101" s="392">
        <f t="shared" si="7"/>
        <v>0</v>
      </c>
      <c r="I101" s="394"/>
      <c r="J101" s="392">
        <f t="shared" si="8"/>
        <v>0</v>
      </c>
      <c r="K101" s="393">
        <f t="shared" si="9"/>
        <v>0</v>
      </c>
      <c r="L101" s="392">
        <f t="shared" si="10"/>
        <v>0</v>
      </c>
      <c r="M101" s="402"/>
      <c r="N101" s="359" t="str">
        <f t="shared" si="6"/>
        <v/>
      </c>
      <c r="P101" s="421" t="s">
        <v>310</v>
      </c>
    </row>
    <row r="102" spans="1:17" s="360" customFormat="1">
      <c r="A102" s="401"/>
      <c r="B102" s="400"/>
      <c r="C102" s="399"/>
      <c r="D102" s="398"/>
      <c r="E102" s="397"/>
      <c r="F102" s="404"/>
      <c r="G102" s="394"/>
      <c r="H102" s="392">
        <f t="shared" si="7"/>
        <v>0</v>
      </c>
      <c r="I102" s="394"/>
      <c r="J102" s="392">
        <f t="shared" si="8"/>
        <v>0</v>
      </c>
      <c r="K102" s="393">
        <f t="shared" si="9"/>
        <v>0</v>
      </c>
      <c r="L102" s="392">
        <f t="shared" si="10"/>
        <v>0</v>
      </c>
      <c r="M102" s="402"/>
      <c r="N102" s="359" t="str">
        <f t="shared" si="6"/>
        <v/>
      </c>
    </row>
    <row r="103" spans="1:17" s="360" customFormat="1">
      <c r="A103" s="401"/>
      <c r="B103" s="400"/>
      <c r="C103" s="399"/>
      <c r="D103" s="398"/>
      <c r="E103" s="397"/>
      <c r="F103" s="404"/>
      <c r="G103" s="394"/>
      <c r="H103" s="392">
        <f t="shared" si="7"/>
        <v>0</v>
      </c>
      <c r="I103" s="394"/>
      <c r="J103" s="392">
        <f t="shared" si="8"/>
        <v>0</v>
      </c>
      <c r="K103" s="393">
        <f t="shared" si="9"/>
        <v>0</v>
      </c>
      <c r="L103" s="392">
        <f t="shared" si="10"/>
        <v>0</v>
      </c>
      <c r="M103" s="402"/>
      <c r="N103" s="359" t="str">
        <f t="shared" si="6"/>
        <v/>
      </c>
    </row>
    <row r="104" spans="1:17" s="360" customFormat="1">
      <c r="A104" s="401"/>
      <c r="B104" s="400"/>
      <c r="C104" s="399"/>
      <c r="D104" s="398"/>
      <c r="E104" s="397"/>
      <c r="F104" s="404"/>
      <c r="G104" s="394"/>
      <c r="H104" s="392">
        <f t="shared" si="7"/>
        <v>0</v>
      </c>
      <c r="I104" s="394"/>
      <c r="J104" s="392">
        <f t="shared" si="8"/>
        <v>0</v>
      </c>
      <c r="K104" s="393">
        <f t="shared" si="9"/>
        <v>0</v>
      </c>
      <c r="L104" s="392">
        <f t="shared" si="10"/>
        <v>0</v>
      </c>
      <c r="M104" s="402"/>
      <c r="N104" s="359" t="str">
        <f t="shared" si="6"/>
        <v/>
      </c>
    </row>
    <row r="105" spans="1:17" s="360" customFormat="1">
      <c r="A105" s="401"/>
      <c r="B105" s="400"/>
      <c r="C105" s="399"/>
      <c r="D105" s="398"/>
      <c r="E105" s="397"/>
      <c r="F105" s="404"/>
      <c r="G105" s="394"/>
      <c r="H105" s="392">
        <f t="shared" si="7"/>
        <v>0</v>
      </c>
      <c r="I105" s="394"/>
      <c r="J105" s="392">
        <f t="shared" si="8"/>
        <v>0</v>
      </c>
      <c r="K105" s="393">
        <f t="shared" si="9"/>
        <v>0</v>
      </c>
      <c r="L105" s="392">
        <f t="shared" si="10"/>
        <v>0</v>
      </c>
      <c r="M105" s="402"/>
      <c r="N105" s="359" t="str">
        <f t="shared" si="6"/>
        <v/>
      </c>
      <c r="Q105" s="360" t="s">
        <v>309</v>
      </c>
    </row>
    <row r="106" spans="1:17" s="360" customFormat="1">
      <c r="A106" s="401"/>
      <c r="B106" s="400"/>
      <c r="C106" s="399"/>
      <c r="D106" s="398"/>
      <c r="E106" s="397"/>
      <c r="F106" s="404"/>
      <c r="G106" s="394"/>
      <c r="H106" s="392">
        <f t="shared" si="7"/>
        <v>0</v>
      </c>
      <c r="I106" s="394"/>
      <c r="J106" s="392">
        <f t="shared" si="8"/>
        <v>0</v>
      </c>
      <c r="K106" s="393">
        <f t="shared" si="9"/>
        <v>0</v>
      </c>
      <c r="L106" s="392">
        <f t="shared" si="10"/>
        <v>0</v>
      </c>
      <c r="M106" s="402"/>
      <c r="N106" s="359" t="str">
        <f t="shared" si="6"/>
        <v/>
      </c>
    </row>
    <row r="107" spans="1:17" s="360" customFormat="1">
      <c r="A107" s="401"/>
      <c r="B107" s="400"/>
      <c r="C107" s="399"/>
      <c r="D107" s="398"/>
      <c r="E107" s="397"/>
      <c r="F107" s="404"/>
      <c r="G107" s="394"/>
      <c r="H107" s="392">
        <f t="shared" si="7"/>
        <v>0</v>
      </c>
      <c r="I107" s="394"/>
      <c r="J107" s="392">
        <f t="shared" si="8"/>
        <v>0</v>
      </c>
      <c r="K107" s="393">
        <f t="shared" si="9"/>
        <v>0</v>
      </c>
      <c r="L107" s="392">
        <f t="shared" si="10"/>
        <v>0</v>
      </c>
      <c r="M107" s="402"/>
      <c r="N107" s="359" t="str">
        <f t="shared" si="6"/>
        <v/>
      </c>
    </row>
    <row r="108" spans="1:17" s="360" customFormat="1">
      <c r="A108" s="401"/>
      <c r="B108" s="400"/>
      <c r="C108" s="399"/>
      <c r="D108" s="398"/>
      <c r="E108" s="397"/>
      <c r="F108" s="404"/>
      <c r="G108" s="394"/>
      <c r="H108" s="392">
        <f t="shared" si="7"/>
        <v>0</v>
      </c>
      <c r="I108" s="394"/>
      <c r="J108" s="392">
        <f t="shared" si="8"/>
        <v>0</v>
      </c>
      <c r="K108" s="393">
        <f t="shared" si="9"/>
        <v>0</v>
      </c>
      <c r="L108" s="392">
        <f t="shared" si="10"/>
        <v>0</v>
      </c>
      <c r="M108" s="402"/>
      <c r="N108" s="359" t="str">
        <f t="shared" si="6"/>
        <v/>
      </c>
    </row>
    <row r="109" spans="1:17" s="360" customFormat="1">
      <c r="A109" s="401"/>
      <c r="B109" s="400"/>
      <c r="C109" s="399"/>
      <c r="D109" s="398"/>
      <c r="E109" s="397"/>
      <c r="F109" s="404"/>
      <c r="G109" s="394"/>
      <c r="H109" s="392">
        <f t="shared" si="7"/>
        <v>0</v>
      </c>
      <c r="I109" s="394"/>
      <c r="J109" s="392">
        <f t="shared" si="8"/>
        <v>0</v>
      </c>
      <c r="K109" s="393">
        <f t="shared" si="9"/>
        <v>0</v>
      </c>
      <c r="L109" s="392">
        <f t="shared" si="10"/>
        <v>0</v>
      </c>
      <c r="M109" s="402"/>
      <c r="N109" s="359" t="str">
        <f t="shared" si="6"/>
        <v/>
      </c>
    </row>
    <row r="110" spans="1:17" s="360" customFormat="1">
      <c r="A110" s="401"/>
      <c r="B110" s="400"/>
      <c r="C110" s="399"/>
      <c r="D110" s="398"/>
      <c r="E110" s="397"/>
      <c r="F110" s="404"/>
      <c r="G110" s="394"/>
      <c r="H110" s="392">
        <f t="shared" si="7"/>
        <v>0</v>
      </c>
      <c r="I110" s="394"/>
      <c r="J110" s="392">
        <f t="shared" si="8"/>
        <v>0</v>
      </c>
      <c r="K110" s="393">
        <f t="shared" si="9"/>
        <v>0</v>
      </c>
      <c r="L110" s="392">
        <f t="shared" si="10"/>
        <v>0</v>
      </c>
      <c r="M110" s="402"/>
      <c r="N110" s="359" t="str">
        <f t="shared" si="6"/>
        <v/>
      </c>
    </row>
    <row r="111" spans="1:17" s="360" customFormat="1">
      <c r="A111" s="401"/>
      <c r="B111" s="400"/>
      <c r="C111" s="399"/>
      <c r="D111" s="398"/>
      <c r="E111" s="397"/>
      <c r="F111" s="404"/>
      <c r="G111" s="394"/>
      <c r="H111" s="392">
        <f t="shared" si="7"/>
        <v>0</v>
      </c>
      <c r="I111" s="394"/>
      <c r="J111" s="392">
        <f t="shared" si="8"/>
        <v>0</v>
      </c>
      <c r="K111" s="393">
        <f t="shared" si="9"/>
        <v>0</v>
      </c>
      <c r="L111" s="392">
        <f t="shared" si="10"/>
        <v>0</v>
      </c>
      <c r="M111" s="402"/>
      <c r="N111" s="359" t="str">
        <f t="shared" si="6"/>
        <v/>
      </c>
    </row>
    <row r="112" spans="1:17" s="360" customFormat="1">
      <c r="A112" s="401"/>
      <c r="B112" s="400"/>
      <c r="C112" s="399"/>
      <c r="D112" s="398"/>
      <c r="E112" s="397"/>
      <c r="F112" s="404"/>
      <c r="G112" s="394"/>
      <c r="H112" s="392">
        <f t="shared" si="7"/>
        <v>0</v>
      </c>
      <c r="I112" s="394"/>
      <c r="J112" s="392">
        <f t="shared" si="8"/>
        <v>0</v>
      </c>
      <c r="K112" s="393">
        <f t="shared" si="9"/>
        <v>0</v>
      </c>
      <c r="L112" s="392">
        <f t="shared" si="10"/>
        <v>0</v>
      </c>
      <c r="M112" s="402"/>
      <c r="N112" s="359" t="str">
        <f t="shared" si="6"/>
        <v/>
      </c>
    </row>
    <row r="113" spans="1:14" s="360" customFormat="1">
      <c r="A113" s="401"/>
      <c r="B113" s="400"/>
      <c r="C113" s="399"/>
      <c r="D113" s="398"/>
      <c r="E113" s="397"/>
      <c r="F113" s="404"/>
      <c r="G113" s="394"/>
      <c r="H113" s="392">
        <f t="shared" si="7"/>
        <v>0</v>
      </c>
      <c r="I113" s="394"/>
      <c r="J113" s="392">
        <f t="shared" si="8"/>
        <v>0</v>
      </c>
      <c r="K113" s="393">
        <f t="shared" si="9"/>
        <v>0</v>
      </c>
      <c r="L113" s="392">
        <f t="shared" si="10"/>
        <v>0</v>
      </c>
      <c r="M113" s="402"/>
      <c r="N113" s="359" t="str">
        <f t="shared" si="6"/>
        <v/>
      </c>
    </row>
    <row r="114" spans="1:14" s="360" customFormat="1">
      <c r="A114" s="401"/>
      <c r="B114" s="400"/>
      <c r="C114" s="399"/>
      <c r="D114" s="398"/>
      <c r="E114" s="397"/>
      <c r="F114" s="404"/>
      <c r="G114" s="394"/>
      <c r="H114" s="392">
        <f t="shared" si="7"/>
        <v>0</v>
      </c>
      <c r="I114" s="394"/>
      <c r="J114" s="392">
        <f t="shared" si="8"/>
        <v>0</v>
      </c>
      <c r="K114" s="393">
        <f t="shared" si="9"/>
        <v>0</v>
      </c>
      <c r="L114" s="392">
        <f t="shared" si="10"/>
        <v>0</v>
      </c>
      <c r="M114" s="402"/>
      <c r="N114" s="359" t="str">
        <f t="shared" si="6"/>
        <v/>
      </c>
    </row>
    <row r="115" spans="1:14" s="360" customFormat="1">
      <c r="A115" s="401"/>
      <c r="B115" s="400"/>
      <c r="C115" s="399"/>
      <c r="D115" s="398"/>
      <c r="E115" s="397"/>
      <c r="F115" s="404"/>
      <c r="G115" s="394"/>
      <c r="H115" s="392">
        <f t="shared" si="7"/>
        <v>0</v>
      </c>
      <c r="I115" s="394"/>
      <c r="J115" s="392">
        <f t="shared" si="8"/>
        <v>0</v>
      </c>
      <c r="K115" s="393">
        <f t="shared" si="9"/>
        <v>0</v>
      </c>
      <c r="L115" s="392">
        <f t="shared" si="10"/>
        <v>0</v>
      </c>
      <c r="M115" s="402"/>
      <c r="N115" s="359" t="str">
        <f t="shared" si="6"/>
        <v/>
      </c>
    </row>
    <row r="116" spans="1:14" s="360" customFormat="1">
      <c r="A116" s="401"/>
      <c r="B116" s="400"/>
      <c r="C116" s="399"/>
      <c r="D116" s="398"/>
      <c r="E116" s="397"/>
      <c r="F116" s="404"/>
      <c r="G116" s="394"/>
      <c r="H116" s="392">
        <f t="shared" si="7"/>
        <v>0</v>
      </c>
      <c r="I116" s="394"/>
      <c r="J116" s="392">
        <f t="shared" si="8"/>
        <v>0</v>
      </c>
      <c r="K116" s="393">
        <f t="shared" si="9"/>
        <v>0</v>
      </c>
      <c r="L116" s="392">
        <f t="shared" si="10"/>
        <v>0</v>
      </c>
      <c r="M116" s="402"/>
      <c r="N116" s="359" t="str">
        <f t="shared" si="6"/>
        <v/>
      </c>
    </row>
    <row r="117" spans="1:14" s="360" customFormat="1">
      <c r="A117" s="401"/>
      <c r="B117" s="400"/>
      <c r="C117" s="399"/>
      <c r="D117" s="398"/>
      <c r="E117" s="397"/>
      <c r="F117" s="404"/>
      <c r="G117" s="394"/>
      <c r="H117" s="392">
        <f t="shared" si="7"/>
        <v>0</v>
      </c>
      <c r="I117" s="394"/>
      <c r="J117" s="392">
        <f t="shared" si="8"/>
        <v>0</v>
      </c>
      <c r="K117" s="393">
        <f t="shared" si="9"/>
        <v>0</v>
      </c>
      <c r="L117" s="392">
        <f t="shared" si="10"/>
        <v>0</v>
      </c>
      <c r="M117" s="402"/>
      <c r="N117" s="359" t="str">
        <f t="shared" si="6"/>
        <v/>
      </c>
    </row>
    <row r="118" spans="1:14" s="360" customFormat="1">
      <c r="A118" s="401"/>
      <c r="B118" s="400"/>
      <c r="C118" s="399"/>
      <c r="D118" s="398"/>
      <c r="E118" s="397"/>
      <c r="F118" s="404"/>
      <c r="G118" s="394"/>
      <c r="H118" s="392">
        <f t="shared" si="7"/>
        <v>0</v>
      </c>
      <c r="I118" s="394"/>
      <c r="J118" s="392">
        <f t="shared" si="8"/>
        <v>0</v>
      </c>
      <c r="K118" s="393">
        <f t="shared" si="9"/>
        <v>0</v>
      </c>
      <c r="L118" s="392">
        <f t="shared" si="10"/>
        <v>0</v>
      </c>
      <c r="M118" s="402"/>
      <c r="N118" s="359" t="str">
        <f t="shared" si="6"/>
        <v/>
      </c>
    </row>
    <row r="119" spans="1:14" s="360" customFormat="1">
      <c r="A119" s="401"/>
      <c r="B119" s="400"/>
      <c r="C119" s="399"/>
      <c r="D119" s="398"/>
      <c r="E119" s="397"/>
      <c r="F119" s="404"/>
      <c r="G119" s="394"/>
      <c r="H119" s="392">
        <f t="shared" si="7"/>
        <v>0</v>
      </c>
      <c r="I119" s="394"/>
      <c r="J119" s="392">
        <f t="shared" si="8"/>
        <v>0</v>
      </c>
      <c r="K119" s="393">
        <f t="shared" si="9"/>
        <v>0</v>
      </c>
      <c r="L119" s="392">
        <f t="shared" si="10"/>
        <v>0</v>
      </c>
      <c r="M119" s="402"/>
      <c r="N119" s="359" t="str">
        <f t="shared" si="6"/>
        <v/>
      </c>
    </row>
    <row r="120" spans="1:14" s="360" customFormat="1">
      <c r="A120" s="401"/>
      <c r="B120" s="400"/>
      <c r="C120" s="399"/>
      <c r="D120" s="398"/>
      <c r="E120" s="397"/>
      <c r="F120" s="404"/>
      <c r="G120" s="394"/>
      <c r="H120" s="392">
        <f t="shared" si="7"/>
        <v>0</v>
      </c>
      <c r="I120" s="394"/>
      <c r="J120" s="392">
        <f t="shared" si="8"/>
        <v>0</v>
      </c>
      <c r="K120" s="393">
        <f t="shared" si="9"/>
        <v>0</v>
      </c>
      <c r="L120" s="392">
        <f t="shared" si="10"/>
        <v>0</v>
      </c>
      <c r="M120" s="402"/>
      <c r="N120" s="359" t="str">
        <f t="shared" si="6"/>
        <v/>
      </c>
    </row>
    <row r="121" spans="1:14" s="360" customFormat="1">
      <c r="A121" s="401"/>
      <c r="B121" s="400"/>
      <c r="C121" s="399"/>
      <c r="D121" s="398"/>
      <c r="E121" s="397"/>
      <c r="F121" s="404"/>
      <c r="G121" s="394"/>
      <c r="H121" s="392">
        <f t="shared" si="7"/>
        <v>0</v>
      </c>
      <c r="I121" s="394"/>
      <c r="J121" s="392">
        <f t="shared" si="8"/>
        <v>0</v>
      </c>
      <c r="K121" s="393">
        <f t="shared" si="9"/>
        <v>0</v>
      </c>
      <c r="L121" s="392">
        <f t="shared" si="10"/>
        <v>0</v>
      </c>
      <c r="M121" s="402"/>
      <c r="N121" s="359" t="str">
        <f t="shared" si="6"/>
        <v/>
      </c>
    </row>
    <row r="122" spans="1:14" s="360" customFormat="1">
      <c r="A122" s="401"/>
      <c r="B122" s="400"/>
      <c r="C122" s="399"/>
      <c r="D122" s="398"/>
      <c r="E122" s="397"/>
      <c r="F122" s="404"/>
      <c r="G122" s="394"/>
      <c r="H122" s="392">
        <f t="shared" si="7"/>
        <v>0</v>
      </c>
      <c r="I122" s="394"/>
      <c r="J122" s="392">
        <f t="shared" si="8"/>
        <v>0</v>
      </c>
      <c r="K122" s="393">
        <f t="shared" si="9"/>
        <v>0</v>
      </c>
      <c r="L122" s="392">
        <f t="shared" si="10"/>
        <v>0</v>
      </c>
      <c r="M122" s="402"/>
      <c r="N122" s="359" t="str">
        <f t="shared" si="6"/>
        <v/>
      </c>
    </row>
    <row r="123" spans="1:14" s="360" customFormat="1">
      <c r="A123" s="401"/>
      <c r="B123" s="400"/>
      <c r="C123" s="399"/>
      <c r="D123" s="398"/>
      <c r="E123" s="397"/>
      <c r="F123" s="404"/>
      <c r="G123" s="394"/>
      <c r="H123" s="392">
        <f t="shared" si="7"/>
        <v>0</v>
      </c>
      <c r="I123" s="394"/>
      <c r="J123" s="392">
        <f t="shared" si="8"/>
        <v>0</v>
      </c>
      <c r="K123" s="393">
        <f t="shared" si="9"/>
        <v>0</v>
      </c>
      <c r="L123" s="392">
        <f t="shared" si="10"/>
        <v>0</v>
      </c>
      <c r="M123" s="402"/>
      <c r="N123" s="359" t="str">
        <f t="shared" si="6"/>
        <v/>
      </c>
    </row>
    <row r="124" spans="1:14" s="360" customFormat="1">
      <c r="A124" s="401"/>
      <c r="B124" s="400"/>
      <c r="C124" s="399"/>
      <c r="D124" s="398"/>
      <c r="E124" s="397"/>
      <c r="F124" s="404"/>
      <c r="G124" s="394"/>
      <c r="H124" s="392">
        <f t="shared" si="7"/>
        <v>0</v>
      </c>
      <c r="I124" s="394"/>
      <c r="J124" s="392">
        <f t="shared" si="8"/>
        <v>0</v>
      </c>
      <c r="K124" s="393">
        <f t="shared" si="9"/>
        <v>0</v>
      </c>
      <c r="L124" s="392">
        <f t="shared" si="10"/>
        <v>0</v>
      </c>
      <c r="M124" s="402"/>
      <c r="N124" s="359" t="str">
        <f t="shared" si="6"/>
        <v/>
      </c>
    </row>
    <row r="125" spans="1:14" s="360" customFormat="1">
      <c r="A125" s="401"/>
      <c r="B125" s="400"/>
      <c r="C125" s="399"/>
      <c r="D125" s="398"/>
      <c r="E125" s="397"/>
      <c r="F125" s="404"/>
      <c r="G125" s="394"/>
      <c r="H125" s="392">
        <f t="shared" si="7"/>
        <v>0</v>
      </c>
      <c r="I125" s="394"/>
      <c r="J125" s="392">
        <f t="shared" si="8"/>
        <v>0</v>
      </c>
      <c r="K125" s="393">
        <f t="shared" si="9"/>
        <v>0</v>
      </c>
      <c r="L125" s="392">
        <f t="shared" si="10"/>
        <v>0</v>
      </c>
      <c r="M125" s="402"/>
      <c r="N125" s="359" t="str">
        <f t="shared" si="6"/>
        <v/>
      </c>
    </row>
    <row r="126" spans="1:14" s="360" customFormat="1">
      <c r="A126" s="401"/>
      <c r="B126" s="400"/>
      <c r="C126" s="399"/>
      <c r="D126" s="398"/>
      <c r="E126" s="397"/>
      <c r="F126" s="404"/>
      <c r="G126" s="394"/>
      <c r="H126" s="392">
        <f t="shared" si="7"/>
        <v>0</v>
      </c>
      <c r="I126" s="394"/>
      <c r="J126" s="392">
        <f t="shared" si="8"/>
        <v>0</v>
      </c>
      <c r="K126" s="393">
        <f t="shared" si="9"/>
        <v>0</v>
      </c>
      <c r="L126" s="392">
        <f t="shared" si="10"/>
        <v>0</v>
      </c>
      <c r="M126" s="402"/>
      <c r="N126" s="359" t="str">
        <f t="shared" si="6"/>
        <v/>
      </c>
    </row>
    <row r="127" spans="1:14" s="360" customFormat="1">
      <c r="A127" s="401"/>
      <c r="B127" s="400"/>
      <c r="C127" s="399"/>
      <c r="D127" s="398"/>
      <c r="E127" s="397"/>
      <c r="F127" s="404"/>
      <c r="G127" s="394"/>
      <c r="H127" s="392">
        <f t="shared" si="7"/>
        <v>0</v>
      </c>
      <c r="I127" s="394"/>
      <c r="J127" s="392">
        <f t="shared" si="8"/>
        <v>0</v>
      </c>
      <c r="K127" s="393">
        <f t="shared" si="9"/>
        <v>0</v>
      </c>
      <c r="L127" s="392">
        <f t="shared" si="10"/>
        <v>0</v>
      </c>
      <c r="M127" s="402"/>
      <c r="N127" s="359" t="str">
        <f t="shared" si="6"/>
        <v/>
      </c>
    </row>
    <row r="128" spans="1:14" s="360" customFormat="1">
      <c r="A128" s="401"/>
      <c r="B128" s="400"/>
      <c r="C128" s="399"/>
      <c r="D128" s="398"/>
      <c r="E128" s="397"/>
      <c r="F128" s="404"/>
      <c r="G128" s="394"/>
      <c r="H128" s="392">
        <f t="shared" ref="H128:H145" si="11">$F128*G128</f>
        <v>0</v>
      </c>
      <c r="I128" s="394"/>
      <c r="J128" s="392">
        <f t="shared" ref="J128:J145" si="12">$F128*I128</f>
        <v>0</v>
      </c>
      <c r="K128" s="393">
        <f t="shared" ref="K128:K145" si="13">G128-I128</f>
        <v>0</v>
      </c>
      <c r="L128" s="392">
        <f t="shared" ref="L128:L145" si="14">$F128*K128</f>
        <v>0</v>
      </c>
      <c r="M128" s="402"/>
      <c r="N128" s="359" t="str">
        <f t="shared" si="6"/>
        <v/>
      </c>
    </row>
    <row r="129" spans="1:14" s="360" customFormat="1">
      <c r="A129" s="401"/>
      <c r="B129" s="400"/>
      <c r="C129" s="399"/>
      <c r="D129" s="398"/>
      <c r="E129" s="397"/>
      <c r="F129" s="404"/>
      <c r="G129" s="394"/>
      <c r="H129" s="392">
        <f t="shared" si="11"/>
        <v>0</v>
      </c>
      <c r="I129" s="394"/>
      <c r="J129" s="392">
        <f t="shared" si="12"/>
        <v>0</v>
      </c>
      <c r="K129" s="393">
        <f t="shared" si="13"/>
        <v>0</v>
      </c>
      <c r="L129" s="392">
        <f t="shared" si="14"/>
        <v>0</v>
      </c>
      <c r="M129" s="402"/>
      <c r="N129" s="359" t="str">
        <f t="shared" si="6"/>
        <v/>
      </c>
    </row>
    <row r="130" spans="1:14" s="360" customFormat="1">
      <c r="A130" s="401"/>
      <c r="B130" s="400"/>
      <c r="C130" s="399"/>
      <c r="D130" s="398"/>
      <c r="E130" s="397"/>
      <c r="F130" s="404"/>
      <c r="G130" s="394"/>
      <c r="H130" s="392">
        <f t="shared" si="11"/>
        <v>0</v>
      </c>
      <c r="I130" s="394"/>
      <c r="J130" s="392">
        <f t="shared" si="12"/>
        <v>0</v>
      </c>
      <c r="K130" s="393">
        <f t="shared" si="13"/>
        <v>0</v>
      </c>
      <c r="L130" s="392">
        <f t="shared" si="14"/>
        <v>0</v>
      </c>
      <c r="M130" s="402"/>
      <c r="N130" s="359" t="str">
        <f t="shared" si="6"/>
        <v/>
      </c>
    </row>
    <row r="131" spans="1:14" s="360" customFormat="1">
      <c r="A131" s="401"/>
      <c r="B131" s="400"/>
      <c r="C131" s="399"/>
      <c r="D131" s="398"/>
      <c r="E131" s="397"/>
      <c r="F131" s="404"/>
      <c r="G131" s="394"/>
      <c r="H131" s="392">
        <f t="shared" si="11"/>
        <v>0</v>
      </c>
      <c r="I131" s="394"/>
      <c r="J131" s="392">
        <f t="shared" si="12"/>
        <v>0</v>
      </c>
      <c r="K131" s="393">
        <f t="shared" si="13"/>
        <v>0</v>
      </c>
      <c r="L131" s="392">
        <f t="shared" si="14"/>
        <v>0</v>
      </c>
      <c r="M131" s="402"/>
      <c r="N131" s="359" t="str">
        <f t="shared" si="6"/>
        <v/>
      </c>
    </row>
    <row r="132" spans="1:14" s="360" customFormat="1">
      <c r="A132" s="401"/>
      <c r="B132" s="400"/>
      <c r="C132" s="399"/>
      <c r="D132" s="398"/>
      <c r="E132" s="397"/>
      <c r="F132" s="404"/>
      <c r="G132" s="394"/>
      <c r="H132" s="392">
        <f t="shared" si="11"/>
        <v>0</v>
      </c>
      <c r="I132" s="394"/>
      <c r="J132" s="392">
        <f t="shared" si="12"/>
        <v>0</v>
      </c>
      <c r="K132" s="393">
        <f t="shared" si="13"/>
        <v>0</v>
      </c>
      <c r="L132" s="392">
        <f t="shared" si="14"/>
        <v>0</v>
      </c>
      <c r="M132" s="402"/>
      <c r="N132" s="359" t="str">
        <f t="shared" si="6"/>
        <v/>
      </c>
    </row>
    <row r="133" spans="1:14" s="360" customFormat="1">
      <c r="A133" s="401"/>
      <c r="B133" s="400"/>
      <c r="C133" s="399"/>
      <c r="D133" s="398"/>
      <c r="E133" s="397"/>
      <c r="F133" s="404"/>
      <c r="G133" s="394"/>
      <c r="H133" s="392">
        <f t="shared" si="11"/>
        <v>0</v>
      </c>
      <c r="I133" s="394"/>
      <c r="J133" s="392">
        <f t="shared" si="12"/>
        <v>0</v>
      </c>
      <c r="K133" s="393">
        <f t="shared" si="13"/>
        <v>0</v>
      </c>
      <c r="L133" s="392">
        <f t="shared" si="14"/>
        <v>0</v>
      </c>
      <c r="M133" s="402"/>
      <c r="N133" s="359" t="str">
        <f t="shared" si="6"/>
        <v/>
      </c>
    </row>
    <row r="134" spans="1:14" s="360" customFormat="1">
      <c r="A134" s="401"/>
      <c r="B134" s="400"/>
      <c r="C134" s="399"/>
      <c r="D134" s="398"/>
      <c r="E134" s="397"/>
      <c r="F134" s="404"/>
      <c r="G134" s="394"/>
      <c r="H134" s="392">
        <f t="shared" si="11"/>
        <v>0</v>
      </c>
      <c r="I134" s="394"/>
      <c r="J134" s="392">
        <f t="shared" si="12"/>
        <v>0</v>
      </c>
      <c r="K134" s="393">
        <f t="shared" si="13"/>
        <v>0</v>
      </c>
      <c r="L134" s="392">
        <f t="shared" si="14"/>
        <v>0</v>
      </c>
      <c r="M134" s="402"/>
      <c r="N134" s="359" t="str">
        <f t="shared" si="6"/>
        <v/>
      </c>
    </row>
    <row r="135" spans="1:14" s="360" customFormat="1">
      <c r="A135" s="401"/>
      <c r="B135" s="400"/>
      <c r="C135" s="399"/>
      <c r="D135" s="398"/>
      <c r="E135" s="397"/>
      <c r="F135" s="404"/>
      <c r="G135" s="394"/>
      <c r="H135" s="392">
        <f t="shared" si="11"/>
        <v>0</v>
      </c>
      <c r="I135" s="394"/>
      <c r="J135" s="392">
        <f t="shared" si="12"/>
        <v>0</v>
      </c>
      <c r="K135" s="393">
        <f t="shared" si="13"/>
        <v>0</v>
      </c>
      <c r="L135" s="392">
        <f t="shared" si="14"/>
        <v>0</v>
      </c>
      <c r="M135" s="402"/>
      <c r="N135" s="359" t="str">
        <f t="shared" si="6"/>
        <v/>
      </c>
    </row>
    <row r="136" spans="1:14" s="360" customFormat="1">
      <c r="A136" s="401"/>
      <c r="B136" s="400"/>
      <c r="C136" s="399"/>
      <c r="D136" s="398"/>
      <c r="E136" s="397"/>
      <c r="F136" s="404"/>
      <c r="G136" s="394"/>
      <c r="H136" s="392">
        <f t="shared" si="11"/>
        <v>0</v>
      </c>
      <c r="I136" s="394"/>
      <c r="J136" s="392">
        <f t="shared" si="12"/>
        <v>0</v>
      </c>
      <c r="K136" s="393">
        <f t="shared" si="13"/>
        <v>0</v>
      </c>
      <c r="L136" s="392">
        <f t="shared" si="14"/>
        <v>0</v>
      </c>
      <c r="M136" s="402"/>
      <c r="N136" s="359" t="str">
        <f t="shared" si="6"/>
        <v/>
      </c>
    </row>
    <row r="137" spans="1:14" s="360" customFormat="1">
      <c r="A137" s="401"/>
      <c r="B137" s="400"/>
      <c r="C137" s="399"/>
      <c r="D137" s="398"/>
      <c r="E137" s="397"/>
      <c r="F137" s="404"/>
      <c r="G137" s="394"/>
      <c r="H137" s="392">
        <f t="shared" si="11"/>
        <v>0</v>
      </c>
      <c r="I137" s="394"/>
      <c r="J137" s="392">
        <f t="shared" si="12"/>
        <v>0</v>
      </c>
      <c r="K137" s="393">
        <f t="shared" si="13"/>
        <v>0</v>
      </c>
      <c r="L137" s="392">
        <f t="shared" si="14"/>
        <v>0</v>
      </c>
      <c r="M137" s="402"/>
      <c r="N137" s="359" t="str">
        <f t="shared" si="6"/>
        <v/>
      </c>
    </row>
    <row r="138" spans="1:14" s="360" customFormat="1">
      <c r="A138" s="401"/>
      <c r="B138" s="400"/>
      <c r="C138" s="399"/>
      <c r="D138" s="398"/>
      <c r="E138" s="397"/>
      <c r="F138" s="404"/>
      <c r="G138" s="394"/>
      <c r="H138" s="392">
        <f t="shared" si="11"/>
        <v>0</v>
      </c>
      <c r="I138" s="394"/>
      <c r="J138" s="392">
        <f t="shared" si="12"/>
        <v>0</v>
      </c>
      <c r="K138" s="393">
        <f t="shared" si="13"/>
        <v>0</v>
      </c>
      <c r="L138" s="392">
        <f t="shared" si="14"/>
        <v>0</v>
      </c>
      <c r="M138" s="402"/>
      <c r="N138" s="359" t="str">
        <f t="shared" si="6"/>
        <v/>
      </c>
    </row>
    <row r="139" spans="1:14" s="360" customFormat="1">
      <c r="A139" s="401"/>
      <c r="B139" s="400"/>
      <c r="C139" s="399"/>
      <c r="D139" s="398"/>
      <c r="E139" s="397"/>
      <c r="F139" s="404"/>
      <c r="G139" s="394"/>
      <c r="H139" s="392">
        <f t="shared" si="11"/>
        <v>0</v>
      </c>
      <c r="I139" s="394"/>
      <c r="J139" s="392">
        <f t="shared" si="12"/>
        <v>0</v>
      </c>
      <c r="K139" s="393">
        <f t="shared" si="13"/>
        <v>0</v>
      </c>
      <c r="L139" s="392">
        <f t="shared" si="14"/>
        <v>0</v>
      </c>
      <c r="M139" s="402"/>
      <c r="N139" s="359" t="str">
        <f t="shared" si="6"/>
        <v/>
      </c>
    </row>
    <row r="140" spans="1:14" s="360" customFormat="1">
      <c r="A140" s="401"/>
      <c r="B140" s="400"/>
      <c r="C140" s="399"/>
      <c r="D140" s="398"/>
      <c r="E140" s="397"/>
      <c r="F140" s="404"/>
      <c r="G140" s="394"/>
      <c r="H140" s="392">
        <f t="shared" si="11"/>
        <v>0</v>
      </c>
      <c r="I140" s="394"/>
      <c r="J140" s="392">
        <f t="shared" si="12"/>
        <v>0</v>
      </c>
      <c r="K140" s="393">
        <f t="shared" si="13"/>
        <v>0</v>
      </c>
      <c r="L140" s="392">
        <f t="shared" si="14"/>
        <v>0</v>
      </c>
      <c r="M140" s="402"/>
      <c r="N140" s="359" t="str">
        <f t="shared" si="6"/>
        <v/>
      </c>
    </row>
    <row r="141" spans="1:14" s="360" customFormat="1">
      <c r="A141" s="401"/>
      <c r="B141" s="400"/>
      <c r="C141" s="399"/>
      <c r="D141" s="398"/>
      <c r="E141" s="397"/>
      <c r="F141" s="404"/>
      <c r="G141" s="394"/>
      <c r="H141" s="392">
        <f t="shared" si="11"/>
        <v>0</v>
      </c>
      <c r="I141" s="394"/>
      <c r="J141" s="392">
        <f t="shared" si="12"/>
        <v>0</v>
      </c>
      <c r="K141" s="393">
        <f t="shared" si="13"/>
        <v>0</v>
      </c>
      <c r="L141" s="392">
        <f t="shared" si="14"/>
        <v>0</v>
      </c>
      <c r="M141" s="402"/>
      <c r="N141" s="359" t="str">
        <f t="shared" si="6"/>
        <v/>
      </c>
    </row>
    <row r="142" spans="1:14" s="360" customFormat="1">
      <c r="A142" s="401"/>
      <c r="B142" s="400"/>
      <c r="C142" s="399"/>
      <c r="D142" s="398"/>
      <c r="E142" s="397"/>
      <c r="F142" s="404"/>
      <c r="G142" s="394"/>
      <c r="H142" s="392">
        <f t="shared" si="11"/>
        <v>0</v>
      </c>
      <c r="I142" s="394"/>
      <c r="J142" s="392">
        <f t="shared" si="12"/>
        <v>0</v>
      </c>
      <c r="K142" s="393">
        <f t="shared" si="13"/>
        <v>0</v>
      </c>
      <c r="L142" s="392">
        <f t="shared" si="14"/>
        <v>0</v>
      </c>
      <c r="M142" s="402"/>
      <c r="N142" s="359" t="str">
        <f t="shared" ref="N142:N205" si="15">IF(J142+L142=H142,"","入力ミス")&amp;IF(L142&gt;=0,"","入力ミス")</f>
        <v/>
      </c>
    </row>
    <row r="143" spans="1:14" s="360" customFormat="1">
      <c r="A143" s="401"/>
      <c r="B143" s="400"/>
      <c r="C143" s="399"/>
      <c r="D143" s="398"/>
      <c r="E143" s="397"/>
      <c r="F143" s="404"/>
      <c r="G143" s="394"/>
      <c r="H143" s="392">
        <f t="shared" si="11"/>
        <v>0</v>
      </c>
      <c r="I143" s="394"/>
      <c r="J143" s="392">
        <f t="shared" si="12"/>
        <v>0</v>
      </c>
      <c r="K143" s="393">
        <f t="shared" si="13"/>
        <v>0</v>
      </c>
      <c r="L143" s="392">
        <f t="shared" si="14"/>
        <v>0</v>
      </c>
      <c r="M143" s="402"/>
      <c r="N143" s="359" t="str">
        <f t="shared" si="15"/>
        <v/>
      </c>
    </row>
    <row r="144" spans="1:14" s="360" customFormat="1">
      <c r="A144" s="401"/>
      <c r="B144" s="400"/>
      <c r="C144" s="399"/>
      <c r="D144" s="398"/>
      <c r="E144" s="397"/>
      <c r="F144" s="403"/>
      <c r="G144" s="394"/>
      <c r="H144" s="392">
        <f t="shared" si="11"/>
        <v>0</v>
      </c>
      <c r="I144" s="394"/>
      <c r="J144" s="392">
        <f t="shared" si="12"/>
        <v>0</v>
      </c>
      <c r="K144" s="393">
        <f t="shared" si="13"/>
        <v>0</v>
      </c>
      <c r="L144" s="392">
        <f t="shared" si="14"/>
        <v>0</v>
      </c>
      <c r="M144" s="402"/>
      <c r="N144" s="359" t="str">
        <f t="shared" si="15"/>
        <v/>
      </c>
    </row>
    <row r="145" spans="1:17" s="360" customFormat="1" ht="13.8" thickBot="1">
      <c r="A145" s="420"/>
      <c r="B145" s="419"/>
      <c r="C145" s="418"/>
      <c r="D145" s="417"/>
      <c r="E145" s="416"/>
      <c r="F145" s="396"/>
      <c r="G145" s="395"/>
      <c r="H145" s="392">
        <f t="shared" si="11"/>
        <v>0</v>
      </c>
      <c r="I145" s="394"/>
      <c r="J145" s="392">
        <f t="shared" si="12"/>
        <v>0</v>
      </c>
      <c r="K145" s="393">
        <f t="shared" si="13"/>
        <v>0</v>
      </c>
      <c r="L145" s="392">
        <f t="shared" si="14"/>
        <v>0</v>
      </c>
      <c r="M145" s="391"/>
      <c r="N145" s="359" t="str">
        <f t="shared" si="15"/>
        <v/>
      </c>
    </row>
    <row r="146" spans="1:17" s="360" customFormat="1" ht="13.8" thickTop="1">
      <c r="A146" s="390" t="s">
        <v>292</v>
      </c>
      <c r="B146" s="389" t="s">
        <v>308</v>
      </c>
      <c r="C146" s="388"/>
      <c r="D146" s="387" t="s">
        <v>306</v>
      </c>
      <c r="E146" s="386" t="s">
        <v>292</v>
      </c>
      <c r="F146" s="385" t="s">
        <v>292</v>
      </c>
      <c r="G146" s="384" t="s">
        <v>292</v>
      </c>
      <c r="H146" s="383">
        <f>SUMIFS(H96:H145,$A96:$A145,"設備費")</f>
        <v>0</v>
      </c>
      <c r="I146" s="384" t="s">
        <v>292</v>
      </c>
      <c r="J146" s="383">
        <f>SUMIFS(J96:J145,$A96:$A145,"設備費")</f>
        <v>0</v>
      </c>
      <c r="K146" s="384" t="s">
        <v>293</v>
      </c>
      <c r="L146" s="383">
        <f>SUMIFS(L96:L145,$A96:$A145,"設備費")</f>
        <v>0</v>
      </c>
      <c r="M146" s="382" t="s">
        <v>293</v>
      </c>
      <c r="N146" s="359" t="str">
        <f t="shared" si="15"/>
        <v/>
      </c>
      <c r="O146" s="360" t="s">
        <v>301</v>
      </c>
    </row>
    <row r="147" spans="1:17" s="360" customFormat="1">
      <c r="A147" s="381" t="s">
        <v>292</v>
      </c>
      <c r="B147" s="380" t="s">
        <v>307</v>
      </c>
      <c r="C147" s="379"/>
      <c r="D147" s="378" t="s">
        <v>306</v>
      </c>
      <c r="E147" s="377" t="s">
        <v>292</v>
      </c>
      <c r="F147" s="376" t="s">
        <v>292</v>
      </c>
      <c r="G147" s="375" t="s">
        <v>292</v>
      </c>
      <c r="H147" s="374">
        <f>SUMIFS(H96:H145,$A96:$A145,"工事費")</f>
        <v>0</v>
      </c>
      <c r="I147" s="375" t="s">
        <v>292</v>
      </c>
      <c r="J147" s="374">
        <f>SUMIFS(J96:J145,$A96:$A145,"工事費")</f>
        <v>0</v>
      </c>
      <c r="K147" s="375" t="s">
        <v>293</v>
      </c>
      <c r="L147" s="374">
        <f>SUMIFS(L96:L145,$A96:$A145,"工事費")</f>
        <v>0</v>
      </c>
      <c r="M147" s="373" t="s">
        <v>293</v>
      </c>
      <c r="N147" s="359" t="str">
        <f t="shared" si="15"/>
        <v/>
      </c>
      <c r="O147" s="372" t="s">
        <v>298</v>
      </c>
      <c r="P147" s="372" t="s">
        <v>297</v>
      </c>
      <c r="Q147" s="372" t="s">
        <v>296</v>
      </c>
    </row>
    <row r="148" spans="1:17" s="360" customFormat="1" ht="13.8" thickBot="1">
      <c r="A148" s="371" t="s">
        <v>292</v>
      </c>
      <c r="B148" s="370" t="s">
        <v>305</v>
      </c>
      <c r="C148" s="369"/>
      <c r="D148" s="368" t="s">
        <v>7</v>
      </c>
      <c r="E148" s="367" t="s">
        <v>292</v>
      </c>
      <c r="F148" s="366" t="s">
        <v>292</v>
      </c>
      <c r="G148" s="364" t="s">
        <v>292</v>
      </c>
      <c r="H148" s="365">
        <f>SUM(H96:H145)</f>
        <v>0</v>
      </c>
      <c r="I148" s="364" t="s">
        <v>292</v>
      </c>
      <c r="J148" s="365">
        <f>SUM(J96:J145)</f>
        <v>0</v>
      </c>
      <c r="K148" s="364" t="s">
        <v>293</v>
      </c>
      <c r="L148" s="363">
        <f>SUM(L96:L145)</f>
        <v>0</v>
      </c>
      <c r="M148" s="362" t="s">
        <v>293</v>
      </c>
      <c r="N148" s="359" t="str">
        <f t="shared" si="15"/>
        <v/>
      </c>
      <c r="O148" s="361" t="str">
        <f>IF(SUM(H146:H147)=H148,"","入力ミス")</f>
        <v/>
      </c>
      <c r="P148" s="361" t="str">
        <f>IF(SUM(J146:J147)=J148,"","入力ミス")</f>
        <v/>
      </c>
      <c r="Q148" s="361" t="str">
        <f>IF(SUM(L146:L147)=L148,"","入力ミス")</f>
        <v/>
      </c>
    </row>
    <row r="149" spans="1:17" s="360" customFormat="1">
      <c r="A149" s="414"/>
      <c r="B149" s="413"/>
      <c r="C149" s="412"/>
      <c r="D149" s="773" t="s">
        <v>304</v>
      </c>
      <c r="E149" s="410"/>
      <c r="F149" s="374"/>
      <c r="G149" s="409"/>
      <c r="H149" s="392"/>
      <c r="I149" s="409"/>
      <c r="J149" s="392"/>
      <c r="K149" s="409"/>
      <c r="L149" s="408"/>
      <c r="M149" s="407"/>
      <c r="N149" s="359" t="str">
        <f t="shared" si="15"/>
        <v/>
      </c>
    </row>
    <row r="150" spans="1:17" s="360" customFormat="1">
      <c r="A150" s="401"/>
      <c r="B150" s="406"/>
      <c r="C150" s="399"/>
      <c r="D150" s="405"/>
      <c r="E150" s="397"/>
      <c r="F150" s="404"/>
      <c r="G150" s="394"/>
      <c r="H150" s="392">
        <f t="shared" ref="H150:H181" si="16">$F150*G150</f>
        <v>0</v>
      </c>
      <c r="I150" s="394"/>
      <c r="J150" s="392">
        <f t="shared" ref="J150:J181" si="17">$F150*I150</f>
        <v>0</v>
      </c>
      <c r="K150" s="393">
        <f t="shared" ref="K150:K181" si="18">G150-I150</f>
        <v>0</v>
      </c>
      <c r="L150" s="392">
        <f t="shared" ref="L150:L181" si="19">$F150*K150</f>
        <v>0</v>
      </c>
      <c r="M150" s="402"/>
      <c r="N150" s="359" t="str">
        <f t="shared" si="15"/>
        <v/>
      </c>
    </row>
    <row r="151" spans="1:17" s="360" customFormat="1">
      <c r="A151" s="401"/>
      <c r="B151" s="400"/>
      <c r="C151" s="399"/>
      <c r="D151" s="398"/>
      <c r="E151" s="397"/>
      <c r="F151" s="404"/>
      <c r="G151" s="394"/>
      <c r="H151" s="392">
        <f t="shared" si="16"/>
        <v>0</v>
      </c>
      <c r="I151" s="394"/>
      <c r="J151" s="392">
        <f t="shared" si="17"/>
        <v>0</v>
      </c>
      <c r="K151" s="393">
        <f t="shared" si="18"/>
        <v>0</v>
      </c>
      <c r="L151" s="392">
        <f t="shared" si="19"/>
        <v>0</v>
      </c>
      <c r="M151" s="402"/>
      <c r="N151" s="359" t="str">
        <f t="shared" si="15"/>
        <v/>
      </c>
    </row>
    <row r="152" spans="1:17" s="360" customFormat="1">
      <c r="A152" s="401"/>
      <c r="B152" s="400"/>
      <c r="C152" s="399"/>
      <c r="D152" s="398"/>
      <c r="E152" s="397"/>
      <c r="F152" s="404"/>
      <c r="G152" s="394"/>
      <c r="H152" s="392">
        <f t="shared" si="16"/>
        <v>0</v>
      </c>
      <c r="I152" s="394"/>
      <c r="J152" s="392">
        <f t="shared" si="17"/>
        <v>0</v>
      </c>
      <c r="K152" s="393">
        <f t="shared" si="18"/>
        <v>0</v>
      </c>
      <c r="L152" s="392">
        <f t="shared" si="19"/>
        <v>0</v>
      </c>
      <c r="M152" s="402"/>
      <c r="N152" s="359" t="str">
        <f t="shared" si="15"/>
        <v/>
      </c>
    </row>
    <row r="153" spans="1:17" s="360" customFormat="1">
      <c r="A153" s="401"/>
      <c r="B153" s="400"/>
      <c r="C153" s="399"/>
      <c r="D153" s="398"/>
      <c r="E153" s="397"/>
      <c r="F153" s="404"/>
      <c r="G153" s="394"/>
      <c r="H153" s="392">
        <f t="shared" si="16"/>
        <v>0</v>
      </c>
      <c r="I153" s="394"/>
      <c r="J153" s="392">
        <f t="shared" si="17"/>
        <v>0</v>
      </c>
      <c r="K153" s="393">
        <f t="shared" si="18"/>
        <v>0</v>
      </c>
      <c r="L153" s="392">
        <f t="shared" si="19"/>
        <v>0</v>
      </c>
      <c r="M153" s="402"/>
      <c r="N153" s="359" t="str">
        <f t="shared" si="15"/>
        <v/>
      </c>
    </row>
    <row r="154" spans="1:17" s="360" customFormat="1">
      <c r="A154" s="401"/>
      <c r="B154" s="400"/>
      <c r="C154" s="399"/>
      <c r="D154" s="398"/>
      <c r="E154" s="397"/>
      <c r="F154" s="404"/>
      <c r="G154" s="394"/>
      <c r="H154" s="392">
        <f t="shared" si="16"/>
        <v>0</v>
      </c>
      <c r="I154" s="394"/>
      <c r="J154" s="392">
        <f t="shared" si="17"/>
        <v>0</v>
      </c>
      <c r="K154" s="393">
        <f t="shared" si="18"/>
        <v>0</v>
      </c>
      <c r="L154" s="392">
        <f t="shared" si="19"/>
        <v>0</v>
      </c>
      <c r="M154" s="402"/>
      <c r="N154" s="359" t="str">
        <f t="shared" si="15"/>
        <v/>
      </c>
    </row>
    <row r="155" spans="1:17" s="360" customFormat="1">
      <c r="A155" s="401"/>
      <c r="B155" s="400"/>
      <c r="C155" s="399"/>
      <c r="D155" s="398"/>
      <c r="E155" s="397"/>
      <c r="F155" s="404"/>
      <c r="G155" s="394"/>
      <c r="H155" s="392">
        <f t="shared" si="16"/>
        <v>0</v>
      </c>
      <c r="I155" s="394"/>
      <c r="J155" s="392">
        <f t="shared" si="17"/>
        <v>0</v>
      </c>
      <c r="K155" s="393">
        <f t="shared" si="18"/>
        <v>0</v>
      </c>
      <c r="L155" s="392">
        <f t="shared" si="19"/>
        <v>0</v>
      </c>
      <c r="M155" s="402"/>
      <c r="N155" s="359" t="str">
        <f t="shared" si="15"/>
        <v/>
      </c>
    </row>
    <row r="156" spans="1:17" s="360" customFormat="1">
      <c r="A156" s="401"/>
      <c r="B156" s="400"/>
      <c r="C156" s="399"/>
      <c r="D156" s="398"/>
      <c r="E156" s="397"/>
      <c r="F156" s="404"/>
      <c r="G156" s="394"/>
      <c r="H156" s="392">
        <f t="shared" si="16"/>
        <v>0</v>
      </c>
      <c r="I156" s="394"/>
      <c r="J156" s="392">
        <f t="shared" si="17"/>
        <v>0</v>
      </c>
      <c r="K156" s="393">
        <f t="shared" si="18"/>
        <v>0</v>
      </c>
      <c r="L156" s="392">
        <f t="shared" si="19"/>
        <v>0</v>
      </c>
      <c r="M156" s="402"/>
      <c r="N156" s="359" t="str">
        <f t="shared" si="15"/>
        <v/>
      </c>
    </row>
    <row r="157" spans="1:17" s="360" customFormat="1">
      <c r="A157" s="401"/>
      <c r="B157" s="400"/>
      <c r="C157" s="399"/>
      <c r="D157" s="398"/>
      <c r="E157" s="397"/>
      <c r="F157" s="404"/>
      <c r="G157" s="394"/>
      <c r="H157" s="392">
        <f t="shared" si="16"/>
        <v>0</v>
      </c>
      <c r="I157" s="394"/>
      <c r="J157" s="392">
        <f t="shared" si="17"/>
        <v>0</v>
      </c>
      <c r="K157" s="393">
        <f t="shared" si="18"/>
        <v>0</v>
      </c>
      <c r="L157" s="392">
        <f t="shared" si="19"/>
        <v>0</v>
      </c>
      <c r="M157" s="402"/>
      <c r="N157" s="359" t="str">
        <f t="shared" si="15"/>
        <v/>
      </c>
    </row>
    <row r="158" spans="1:17" s="360" customFormat="1">
      <c r="A158" s="401"/>
      <c r="B158" s="400"/>
      <c r="C158" s="399"/>
      <c r="D158" s="398"/>
      <c r="E158" s="397"/>
      <c r="F158" s="404"/>
      <c r="G158" s="394"/>
      <c r="H158" s="392">
        <f t="shared" si="16"/>
        <v>0</v>
      </c>
      <c r="I158" s="394"/>
      <c r="J158" s="392">
        <f t="shared" si="17"/>
        <v>0</v>
      </c>
      <c r="K158" s="393">
        <f t="shared" si="18"/>
        <v>0</v>
      </c>
      <c r="L158" s="392">
        <f t="shared" si="19"/>
        <v>0</v>
      </c>
      <c r="M158" s="402"/>
      <c r="N158" s="359" t="str">
        <f t="shared" si="15"/>
        <v/>
      </c>
    </row>
    <row r="159" spans="1:17" s="360" customFormat="1">
      <c r="A159" s="401"/>
      <c r="B159" s="400"/>
      <c r="C159" s="399"/>
      <c r="D159" s="398"/>
      <c r="E159" s="397"/>
      <c r="F159" s="404"/>
      <c r="G159" s="394"/>
      <c r="H159" s="392">
        <f t="shared" si="16"/>
        <v>0</v>
      </c>
      <c r="I159" s="394"/>
      <c r="J159" s="392">
        <f t="shared" si="17"/>
        <v>0</v>
      </c>
      <c r="K159" s="393">
        <f t="shared" si="18"/>
        <v>0</v>
      </c>
      <c r="L159" s="392">
        <f t="shared" si="19"/>
        <v>0</v>
      </c>
      <c r="M159" s="402"/>
      <c r="N159" s="359" t="str">
        <f t="shared" si="15"/>
        <v/>
      </c>
    </row>
    <row r="160" spans="1:17" s="360" customFormat="1">
      <c r="A160" s="401"/>
      <c r="B160" s="400"/>
      <c r="C160" s="399"/>
      <c r="D160" s="398"/>
      <c r="E160" s="397"/>
      <c r="F160" s="404"/>
      <c r="G160" s="394"/>
      <c r="H160" s="392">
        <f t="shared" si="16"/>
        <v>0</v>
      </c>
      <c r="I160" s="394"/>
      <c r="J160" s="392">
        <f t="shared" si="17"/>
        <v>0</v>
      </c>
      <c r="K160" s="393">
        <f t="shared" si="18"/>
        <v>0</v>
      </c>
      <c r="L160" s="392">
        <f t="shared" si="19"/>
        <v>0</v>
      </c>
      <c r="M160" s="402"/>
      <c r="N160" s="359" t="str">
        <f t="shared" si="15"/>
        <v/>
      </c>
    </row>
    <row r="161" spans="1:14" s="360" customFormat="1">
      <c r="A161" s="401"/>
      <c r="B161" s="400"/>
      <c r="C161" s="399"/>
      <c r="D161" s="398"/>
      <c r="E161" s="397"/>
      <c r="F161" s="404"/>
      <c r="G161" s="394"/>
      <c r="H161" s="392">
        <f t="shared" si="16"/>
        <v>0</v>
      </c>
      <c r="I161" s="394"/>
      <c r="J161" s="392">
        <f t="shared" si="17"/>
        <v>0</v>
      </c>
      <c r="K161" s="393">
        <f t="shared" si="18"/>
        <v>0</v>
      </c>
      <c r="L161" s="392">
        <f t="shared" si="19"/>
        <v>0</v>
      </c>
      <c r="M161" s="402"/>
      <c r="N161" s="359" t="str">
        <f t="shared" si="15"/>
        <v/>
      </c>
    </row>
    <row r="162" spans="1:14" s="360" customFormat="1">
      <c r="A162" s="401"/>
      <c r="B162" s="400"/>
      <c r="C162" s="399"/>
      <c r="D162" s="398"/>
      <c r="E162" s="397"/>
      <c r="F162" s="404"/>
      <c r="G162" s="394"/>
      <c r="H162" s="392">
        <f t="shared" si="16"/>
        <v>0</v>
      </c>
      <c r="I162" s="394"/>
      <c r="J162" s="392">
        <f t="shared" si="17"/>
        <v>0</v>
      </c>
      <c r="K162" s="393">
        <f t="shared" si="18"/>
        <v>0</v>
      </c>
      <c r="L162" s="392">
        <f t="shared" si="19"/>
        <v>0</v>
      </c>
      <c r="M162" s="402"/>
      <c r="N162" s="359" t="str">
        <f t="shared" si="15"/>
        <v/>
      </c>
    </row>
    <row r="163" spans="1:14" s="360" customFormat="1">
      <c r="A163" s="401"/>
      <c r="B163" s="400"/>
      <c r="C163" s="399"/>
      <c r="D163" s="398"/>
      <c r="E163" s="397"/>
      <c r="F163" s="404"/>
      <c r="G163" s="394"/>
      <c r="H163" s="392">
        <f t="shared" si="16"/>
        <v>0</v>
      </c>
      <c r="I163" s="394"/>
      <c r="J163" s="392">
        <f t="shared" si="17"/>
        <v>0</v>
      </c>
      <c r="K163" s="393">
        <f t="shared" si="18"/>
        <v>0</v>
      </c>
      <c r="L163" s="392">
        <f t="shared" si="19"/>
        <v>0</v>
      </c>
      <c r="M163" s="402"/>
      <c r="N163" s="359" t="str">
        <f t="shared" si="15"/>
        <v/>
      </c>
    </row>
    <row r="164" spans="1:14" s="360" customFormat="1">
      <c r="A164" s="401"/>
      <c r="B164" s="400"/>
      <c r="C164" s="399"/>
      <c r="D164" s="398"/>
      <c r="E164" s="397"/>
      <c r="F164" s="404"/>
      <c r="G164" s="394"/>
      <c r="H164" s="392">
        <f t="shared" si="16"/>
        <v>0</v>
      </c>
      <c r="I164" s="394"/>
      <c r="J164" s="392">
        <f t="shared" si="17"/>
        <v>0</v>
      </c>
      <c r="K164" s="393">
        <f t="shared" si="18"/>
        <v>0</v>
      </c>
      <c r="L164" s="392">
        <f t="shared" si="19"/>
        <v>0</v>
      </c>
      <c r="M164" s="402"/>
      <c r="N164" s="359" t="str">
        <f t="shared" si="15"/>
        <v/>
      </c>
    </row>
    <row r="165" spans="1:14" s="360" customFormat="1">
      <c r="A165" s="401"/>
      <c r="B165" s="400"/>
      <c r="C165" s="399"/>
      <c r="D165" s="398"/>
      <c r="E165" s="397"/>
      <c r="F165" s="404"/>
      <c r="G165" s="394"/>
      <c r="H165" s="392">
        <f t="shared" si="16"/>
        <v>0</v>
      </c>
      <c r="I165" s="394"/>
      <c r="J165" s="392">
        <f t="shared" si="17"/>
        <v>0</v>
      </c>
      <c r="K165" s="393">
        <f t="shared" si="18"/>
        <v>0</v>
      </c>
      <c r="L165" s="392">
        <f t="shared" si="19"/>
        <v>0</v>
      </c>
      <c r="M165" s="402"/>
      <c r="N165" s="359" t="str">
        <f t="shared" si="15"/>
        <v/>
      </c>
    </row>
    <row r="166" spans="1:14" s="360" customFormat="1">
      <c r="A166" s="401"/>
      <c r="B166" s="400"/>
      <c r="C166" s="399"/>
      <c r="D166" s="398"/>
      <c r="E166" s="397"/>
      <c r="F166" s="404"/>
      <c r="G166" s="394"/>
      <c r="H166" s="392">
        <f t="shared" si="16"/>
        <v>0</v>
      </c>
      <c r="I166" s="394"/>
      <c r="J166" s="392">
        <f t="shared" si="17"/>
        <v>0</v>
      </c>
      <c r="K166" s="393">
        <f t="shared" si="18"/>
        <v>0</v>
      </c>
      <c r="L166" s="392">
        <f t="shared" si="19"/>
        <v>0</v>
      </c>
      <c r="M166" s="402"/>
      <c r="N166" s="359" t="str">
        <f t="shared" si="15"/>
        <v/>
      </c>
    </row>
    <row r="167" spans="1:14" s="360" customFormat="1">
      <c r="A167" s="401"/>
      <c r="B167" s="400"/>
      <c r="C167" s="399"/>
      <c r="D167" s="398"/>
      <c r="E167" s="397"/>
      <c r="F167" s="404"/>
      <c r="G167" s="394"/>
      <c r="H167" s="392">
        <f t="shared" si="16"/>
        <v>0</v>
      </c>
      <c r="I167" s="394"/>
      <c r="J167" s="392">
        <f t="shared" si="17"/>
        <v>0</v>
      </c>
      <c r="K167" s="393">
        <f t="shared" si="18"/>
        <v>0</v>
      </c>
      <c r="L167" s="392">
        <f t="shared" si="19"/>
        <v>0</v>
      </c>
      <c r="M167" s="402"/>
      <c r="N167" s="359" t="str">
        <f t="shared" si="15"/>
        <v/>
      </c>
    </row>
    <row r="168" spans="1:14" s="360" customFormat="1">
      <c r="A168" s="401"/>
      <c r="B168" s="400"/>
      <c r="C168" s="399"/>
      <c r="D168" s="398"/>
      <c r="E168" s="397"/>
      <c r="F168" s="404"/>
      <c r="G168" s="394"/>
      <c r="H168" s="392">
        <f t="shared" si="16"/>
        <v>0</v>
      </c>
      <c r="I168" s="394"/>
      <c r="J168" s="392">
        <f t="shared" si="17"/>
        <v>0</v>
      </c>
      <c r="K168" s="393">
        <f t="shared" si="18"/>
        <v>0</v>
      </c>
      <c r="L168" s="392">
        <f t="shared" si="19"/>
        <v>0</v>
      </c>
      <c r="M168" s="402"/>
      <c r="N168" s="359" t="str">
        <f t="shared" si="15"/>
        <v/>
      </c>
    </row>
    <row r="169" spans="1:14" s="360" customFormat="1">
      <c r="A169" s="401"/>
      <c r="B169" s="400"/>
      <c r="C169" s="399"/>
      <c r="D169" s="398"/>
      <c r="E169" s="397"/>
      <c r="F169" s="404"/>
      <c r="G169" s="394"/>
      <c r="H169" s="392">
        <f t="shared" si="16"/>
        <v>0</v>
      </c>
      <c r="I169" s="394"/>
      <c r="J169" s="392">
        <f t="shared" si="17"/>
        <v>0</v>
      </c>
      <c r="K169" s="393">
        <f t="shared" si="18"/>
        <v>0</v>
      </c>
      <c r="L169" s="392">
        <f t="shared" si="19"/>
        <v>0</v>
      </c>
      <c r="M169" s="402"/>
      <c r="N169" s="359" t="str">
        <f t="shared" si="15"/>
        <v/>
      </c>
    </row>
    <row r="170" spans="1:14" s="360" customFormat="1">
      <c r="A170" s="401"/>
      <c r="B170" s="400"/>
      <c r="C170" s="399"/>
      <c r="D170" s="398"/>
      <c r="E170" s="397"/>
      <c r="F170" s="404"/>
      <c r="G170" s="394"/>
      <c r="H170" s="392">
        <f t="shared" si="16"/>
        <v>0</v>
      </c>
      <c r="I170" s="394"/>
      <c r="J170" s="392">
        <f t="shared" si="17"/>
        <v>0</v>
      </c>
      <c r="K170" s="393">
        <f t="shared" si="18"/>
        <v>0</v>
      </c>
      <c r="L170" s="392">
        <f t="shared" si="19"/>
        <v>0</v>
      </c>
      <c r="M170" s="402"/>
      <c r="N170" s="359" t="str">
        <f t="shared" si="15"/>
        <v/>
      </c>
    </row>
    <row r="171" spans="1:14" s="360" customFormat="1">
      <c r="A171" s="401"/>
      <c r="B171" s="400"/>
      <c r="C171" s="399"/>
      <c r="D171" s="398"/>
      <c r="E171" s="397"/>
      <c r="F171" s="404"/>
      <c r="G171" s="394"/>
      <c r="H171" s="392">
        <f t="shared" si="16"/>
        <v>0</v>
      </c>
      <c r="I171" s="394"/>
      <c r="J171" s="392">
        <f t="shared" si="17"/>
        <v>0</v>
      </c>
      <c r="K171" s="393">
        <f t="shared" si="18"/>
        <v>0</v>
      </c>
      <c r="L171" s="392">
        <f t="shared" si="19"/>
        <v>0</v>
      </c>
      <c r="M171" s="402"/>
      <c r="N171" s="359" t="str">
        <f t="shared" si="15"/>
        <v/>
      </c>
    </row>
    <row r="172" spans="1:14" s="360" customFormat="1">
      <c r="A172" s="401"/>
      <c r="B172" s="400"/>
      <c r="C172" s="399"/>
      <c r="D172" s="398"/>
      <c r="E172" s="397"/>
      <c r="F172" s="404"/>
      <c r="G172" s="394"/>
      <c r="H172" s="392">
        <f t="shared" si="16"/>
        <v>0</v>
      </c>
      <c r="I172" s="394"/>
      <c r="J172" s="392">
        <f t="shared" si="17"/>
        <v>0</v>
      </c>
      <c r="K172" s="393">
        <f t="shared" si="18"/>
        <v>0</v>
      </c>
      <c r="L172" s="392">
        <f t="shared" si="19"/>
        <v>0</v>
      </c>
      <c r="M172" s="402"/>
      <c r="N172" s="359" t="str">
        <f t="shared" si="15"/>
        <v/>
      </c>
    </row>
    <row r="173" spans="1:14" s="360" customFormat="1">
      <c r="A173" s="401"/>
      <c r="B173" s="400"/>
      <c r="C173" s="399"/>
      <c r="D173" s="398"/>
      <c r="E173" s="397"/>
      <c r="F173" s="404"/>
      <c r="G173" s="394"/>
      <c r="H173" s="392">
        <f t="shared" si="16"/>
        <v>0</v>
      </c>
      <c r="I173" s="394"/>
      <c r="J173" s="392">
        <f t="shared" si="17"/>
        <v>0</v>
      </c>
      <c r="K173" s="393">
        <f t="shared" si="18"/>
        <v>0</v>
      </c>
      <c r="L173" s="392">
        <f t="shared" si="19"/>
        <v>0</v>
      </c>
      <c r="M173" s="402"/>
      <c r="N173" s="359" t="str">
        <f t="shared" si="15"/>
        <v/>
      </c>
    </row>
    <row r="174" spans="1:14" s="360" customFormat="1">
      <c r="A174" s="401"/>
      <c r="B174" s="400"/>
      <c r="C174" s="399"/>
      <c r="D174" s="398"/>
      <c r="E174" s="397"/>
      <c r="F174" s="404"/>
      <c r="G174" s="394"/>
      <c r="H174" s="392">
        <f t="shared" si="16"/>
        <v>0</v>
      </c>
      <c r="I174" s="394"/>
      <c r="J174" s="392">
        <f t="shared" si="17"/>
        <v>0</v>
      </c>
      <c r="K174" s="393">
        <f t="shared" si="18"/>
        <v>0</v>
      </c>
      <c r="L174" s="392">
        <f t="shared" si="19"/>
        <v>0</v>
      </c>
      <c r="M174" s="402"/>
      <c r="N174" s="359" t="str">
        <f t="shared" si="15"/>
        <v/>
      </c>
    </row>
    <row r="175" spans="1:14" s="360" customFormat="1">
      <c r="A175" s="401"/>
      <c r="B175" s="400"/>
      <c r="C175" s="399"/>
      <c r="D175" s="398"/>
      <c r="E175" s="397"/>
      <c r="F175" s="404"/>
      <c r="G175" s="394"/>
      <c r="H175" s="392">
        <f t="shared" si="16"/>
        <v>0</v>
      </c>
      <c r="I175" s="394"/>
      <c r="J175" s="392">
        <f t="shared" si="17"/>
        <v>0</v>
      </c>
      <c r="K175" s="393">
        <f t="shared" si="18"/>
        <v>0</v>
      </c>
      <c r="L175" s="392">
        <f t="shared" si="19"/>
        <v>0</v>
      </c>
      <c r="M175" s="402"/>
      <c r="N175" s="359" t="str">
        <f t="shared" si="15"/>
        <v/>
      </c>
    </row>
    <row r="176" spans="1:14" s="360" customFormat="1">
      <c r="A176" s="401"/>
      <c r="B176" s="400"/>
      <c r="C176" s="399"/>
      <c r="D176" s="398"/>
      <c r="E176" s="397"/>
      <c r="F176" s="404"/>
      <c r="G176" s="394"/>
      <c r="H176" s="392">
        <f t="shared" si="16"/>
        <v>0</v>
      </c>
      <c r="I176" s="394"/>
      <c r="J176" s="392">
        <f t="shared" si="17"/>
        <v>0</v>
      </c>
      <c r="K176" s="393">
        <f t="shared" si="18"/>
        <v>0</v>
      </c>
      <c r="L176" s="392">
        <f t="shared" si="19"/>
        <v>0</v>
      </c>
      <c r="M176" s="402"/>
      <c r="N176" s="359" t="str">
        <f t="shared" si="15"/>
        <v/>
      </c>
    </row>
    <row r="177" spans="1:14" s="360" customFormat="1">
      <c r="A177" s="401"/>
      <c r="B177" s="400"/>
      <c r="C177" s="399"/>
      <c r="D177" s="398"/>
      <c r="E177" s="397"/>
      <c r="F177" s="404"/>
      <c r="G177" s="394"/>
      <c r="H177" s="392">
        <f t="shared" si="16"/>
        <v>0</v>
      </c>
      <c r="I177" s="394"/>
      <c r="J177" s="392">
        <f t="shared" si="17"/>
        <v>0</v>
      </c>
      <c r="K177" s="393">
        <f t="shared" si="18"/>
        <v>0</v>
      </c>
      <c r="L177" s="392">
        <f t="shared" si="19"/>
        <v>0</v>
      </c>
      <c r="M177" s="402"/>
      <c r="N177" s="359" t="str">
        <f t="shared" si="15"/>
        <v/>
      </c>
    </row>
    <row r="178" spans="1:14" s="360" customFormat="1">
      <c r="A178" s="401"/>
      <c r="B178" s="400"/>
      <c r="C178" s="399"/>
      <c r="D178" s="398"/>
      <c r="E178" s="397"/>
      <c r="F178" s="404"/>
      <c r="G178" s="394"/>
      <c r="H178" s="392">
        <f t="shared" si="16"/>
        <v>0</v>
      </c>
      <c r="I178" s="394"/>
      <c r="J178" s="392">
        <f t="shared" si="17"/>
        <v>0</v>
      </c>
      <c r="K178" s="393">
        <f t="shared" si="18"/>
        <v>0</v>
      </c>
      <c r="L178" s="392">
        <f t="shared" si="19"/>
        <v>0</v>
      </c>
      <c r="M178" s="402"/>
      <c r="N178" s="359" t="str">
        <f t="shared" si="15"/>
        <v/>
      </c>
    </row>
    <row r="179" spans="1:14" s="360" customFormat="1">
      <c r="A179" s="401"/>
      <c r="B179" s="400"/>
      <c r="C179" s="399"/>
      <c r="D179" s="398"/>
      <c r="E179" s="397"/>
      <c r="F179" s="404"/>
      <c r="G179" s="394"/>
      <c r="H179" s="392">
        <f t="shared" si="16"/>
        <v>0</v>
      </c>
      <c r="I179" s="394"/>
      <c r="J179" s="392">
        <f t="shared" si="17"/>
        <v>0</v>
      </c>
      <c r="K179" s="393">
        <f t="shared" si="18"/>
        <v>0</v>
      </c>
      <c r="L179" s="392">
        <f t="shared" si="19"/>
        <v>0</v>
      </c>
      <c r="M179" s="402"/>
      <c r="N179" s="359" t="str">
        <f t="shared" si="15"/>
        <v/>
      </c>
    </row>
    <row r="180" spans="1:14" s="360" customFormat="1">
      <c r="A180" s="401"/>
      <c r="B180" s="400"/>
      <c r="C180" s="399"/>
      <c r="D180" s="398"/>
      <c r="E180" s="397"/>
      <c r="F180" s="404"/>
      <c r="G180" s="394"/>
      <c r="H180" s="392">
        <f t="shared" si="16"/>
        <v>0</v>
      </c>
      <c r="I180" s="394"/>
      <c r="J180" s="392">
        <f t="shared" si="17"/>
        <v>0</v>
      </c>
      <c r="K180" s="393">
        <f t="shared" si="18"/>
        <v>0</v>
      </c>
      <c r="L180" s="392">
        <f t="shared" si="19"/>
        <v>0</v>
      </c>
      <c r="M180" s="402"/>
      <c r="N180" s="359" t="str">
        <f t="shared" si="15"/>
        <v/>
      </c>
    </row>
    <row r="181" spans="1:14" s="360" customFormat="1">
      <c r="A181" s="401"/>
      <c r="B181" s="400"/>
      <c r="C181" s="399"/>
      <c r="D181" s="398"/>
      <c r="E181" s="397"/>
      <c r="F181" s="404"/>
      <c r="G181" s="394"/>
      <c r="H181" s="392">
        <f t="shared" si="16"/>
        <v>0</v>
      </c>
      <c r="I181" s="394"/>
      <c r="J181" s="392">
        <f t="shared" si="17"/>
        <v>0</v>
      </c>
      <c r="K181" s="393">
        <f t="shared" si="18"/>
        <v>0</v>
      </c>
      <c r="L181" s="392">
        <f t="shared" si="19"/>
        <v>0</v>
      </c>
      <c r="M181" s="402"/>
      <c r="N181" s="359" t="str">
        <f t="shared" si="15"/>
        <v/>
      </c>
    </row>
    <row r="182" spans="1:14" s="360" customFormat="1">
      <c r="A182" s="401"/>
      <c r="B182" s="400"/>
      <c r="C182" s="399"/>
      <c r="D182" s="398"/>
      <c r="E182" s="397"/>
      <c r="F182" s="404"/>
      <c r="G182" s="394"/>
      <c r="H182" s="392">
        <f t="shared" ref="H182:H199" si="20">$F182*G182</f>
        <v>0</v>
      </c>
      <c r="I182" s="394"/>
      <c r="J182" s="392">
        <f t="shared" ref="J182:J199" si="21">$F182*I182</f>
        <v>0</v>
      </c>
      <c r="K182" s="393">
        <f t="shared" ref="K182:K199" si="22">G182-I182</f>
        <v>0</v>
      </c>
      <c r="L182" s="392">
        <f t="shared" ref="L182:L199" si="23">$F182*K182</f>
        <v>0</v>
      </c>
      <c r="M182" s="402"/>
      <c r="N182" s="359" t="str">
        <f t="shared" si="15"/>
        <v/>
      </c>
    </row>
    <row r="183" spans="1:14" s="360" customFormat="1">
      <c r="A183" s="401"/>
      <c r="B183" s="400"/>
      <c r="C183" s="399"/>
      <c r="D183" s="398"/>
      <c r="E183" s="397"/>
      <c r="F183" s="404"/>
      <c r="G183" s="394"/>
      <c r="H183" s="392">
        <f t="shared" si="20"/>
        <v>0</v>
      </c>
      <c r="I183" s="394"/>
      <c r="J183" s="392">
        <f t="shared" si="21"/>
        <v>0</v>
      </c>
      <c r="K183" s="393">
        <f t="shared" si="22"/>
        <v>0</v>
      </c>
      <c r="L183" s="392">
        <f t="shared" si="23"/>
        <v>0</v>
      </c>
      <c r="M183" s="402"/>
      <c r="N183" s="359" t="str">
        <f t="shared" si="15"/>
        <v/>
      </c>
    </row>
    <row r="184" spans="1:14" s="360" customFormat="1">
      <c r="A184" s="401"/>
      <c r="B184" s="400"/>
      <c r="C184" s="399"/>
      <c r="D184" s="398"/>
      <c r="E184" s="397"/>
      <c r="F184" s="404"/>
      <c r="G184" s="394"/>
      <c r="H184" s="392">
        <f t="shared" si="20"/>
        <v>0</v>
      </c>
      <c r="I184" s="394"/>
      <c r="J184" s="392">
        <f t="shared" si="21"/>
        <v>0</v>
      </c>
      <c r="K184" s="393">
        <f t="shared" si="22"/>
        <v>0</v>
      </c>
      <c r="L184" s="392">
        <f t="shared" si="23"/>
        <v>0</v>
      </c>
      <c r="M184" s="402"/>
      <c r="N184" s="359" t="str">
        <f t="shared" si="15"/>
        <v/>
      </c>
    </row>
    <row r="185" spans="1:14" s="360" customFormat="1">
      <c r="A185" s="401"/>
      <c r="B185" s="400"/>
      <c r="C185" s="399"/>
      <c r="D185" s="398"/>
      <c r="E185" s="397"/>
      <c r="F185" s="404"/>
      <c r="G185" s="394"/>
      <c r="H185" s="392">
        <f t="shared" si="20"/>
        <v>0</v>
      </c>
      <c r="I185" s="394"/>
      <c r="J185" s="392">
        <f t="shared" si="21"/>
        <v>0</v>
      </c>
      <c r="K185" s="393">
        <f t="shared" si="22"/>
        <v>0</v>
      </c>
      <c r="L185" s="392">
        <f t="shared" si="23"/>
        <v>0</v>
      </c>
      <c r="M185" s="402"/>
      <c r="N185" s="359" t="str">
        <f t="shared" si="15"/>
        <v/>
      </c>
    </row>
    <row r="186" spans="1:14" s="360" customFormat="1">
      <c r="A186" s="401"/>
      <c r="B186" s="400"/>
      <c r="C186" s="399"/>
      <c r="D186" s="398"/>
      <c r="E186" s="397"/>
      <c r="F186" s="404"/>
      <c r="G186" s="394"/>
      <c r="H186" s="392">
        <f t="shared" si="20"/>
        <v>0</v>
      </c>
      <c r="I186" s="394"/>
      <c r="J186" s="392">
        <f t="shared" si="21"/>
        <v>0</v>
      </c>
      <c r="K186" s="393">
        <f t="shared" si="22"/>
        <v>0</v>
      </c>
      <c r="L186" s="392">
        <f t="shared" si="23"/>
        <v>0</v>
      </c>
      <c r="M186" s="402"/>
      <c r="N186" s="359" t="str">
        <f t="shared" si="15"/>
        <v/>
      </c>
    </row>
    <row r="187" spans="1:14" s="360" customFormat="1">
      <c r="A187" s="401"/>
      <c r="B187" s="400"/>
      <c r="C187" s="399"/>
      <c r="D187" s="398"/>
      <c r="E187" s="397"/>
      <c r="F187" s="404"/>
      <c r="G187" s="394"/>
      <c r="H187" s="392">
        <f t="shared" si="20"/>
        <v>0</v>
      </c>
      <c r="I187" s="394"/>
      <c r="J187" s="392">
        <f t="shared" si="21"/>
        <v>0</v>
      </c>
      <c r="K187" s="393">
        <f t="shared" si="22"/>
        <v>0</v>
      </c>
      <c r="L187" s="392">
        <f t="shared" si="23"/>
        <v>0</v>
      </c>
      <c r="M187" s="402"/>
      <c r="N187" s="359" t="str">
        <f t="shared" si="15"/>
        <v/>
      </c>
    </row>
    <row r="188" spans="1:14" s="360" customFormat="1">
      <c r="A188" s="401"/>
      <c r="B188" s="400"/>
      <c r="C188" s="399"/>
      <c r="D188" s="398"/>
      <c r="E188" s="397"/>
      <c r="F188" s="404"/>
      <c r="G188" s="394"/>
      <c r="H188" s="392">
        <f t="shared" si="20"/>
        <v>0</v>
      </c>
      <c r="I188" s="394"/>
      <c r="J188" s="392">
        <f t="shared" si="21"/>
        <v>0</v>
      </c>
      <c r="K188" s="393">
        <f t="shared" si="22"/>
        <v>0</v>
      </c>
      <c r="L188" s="392">
        <f t="shared" si="23"/>
        <v>0</v>
      </c>
      <c r="M188" s="402"/>
      <c r="N188" s="359" t="str">
        <f t="shared" si="15"/>
        <v/>
      </c>
    </row>
    <row r="189" spans="1:14" s="360" customFormat="1">
      <c r="A189" s="401"/>
      <c r="B189" s="400"/>
      <c r="C189" s="399"/>
      <c r="D189" s="398"/>
      <c r="E189" s="397"/>
      <c r="F189" s="404"/>
      <c r="G189" s="394"/>
      <c r="H189" s="392">
        <f t="shared" si="20"/>
        <v>0</v>
      </c>
      <c r="I189" s="394"/>
      <c r="J189" s="392">
        <f t="shared" si="21"/>
        <v>0</v>
      </c>
      <c r="K189" s="393">
        <f t="shared" si="22"/>
        <v>0</v>
      </c>
      <c r="L189" s="392">
        <f t="shared" si="23"/>
        <v>0</v>
      </c>
      <c r="M189" s="402"/>
      <c r="N189" s="359" t="str">
        <f t="shared" si="15"/>
        <v/>
      </c>
    </row>
    <row r="190" spans="1:14" s="360" customFormat="1">
      <c r="A190" s="401"/>
      <c r="B190" s="400"/>
      <c r="C190" s="399"/>
      <c r="D190" s="398"/>
      <c r="E190" s="397"/>
      <c r="F190" s="404"/>
      <c r="G190" s="394"/>
      <c r="H190" s="392">
        <f t="shared" si="20"/>
        <v>0</v>
      </c>
      <c r="I190" s="394"/>
      <c r="J190" s="392">
        <f t="shared" si="21"/>
        <v>0</v>
      </c>
      <c r="K190" s="393">
        <f t="shared" si="22"/>
        <v>0</v>
      </c>
      <c r="L190" s="392">
        <f t="shared" si="23"/>
        <v>0</v>
      </c>
      <c r="M190" s="402"/>
      <c r="N190" s="359" t="str">
        <f t="shared" si="15"/>
        <v/>
      </c>
    </row>
    <row r="191" spans="1:14" s="360" customFormat="1">
      <c r="A191" s="401"/>
      <c r="B191" s="400"/>
      <c r="C191" s="399"/>
      <c r="D191" s="398"/>
      <c r="E191" s="397"/>
      <c r="F191" s="404"/>
      <c r="G191" s="394"/>
      <c r="H191" s="392">
        <f t="shared" si="20"/>
        <v>0</v>
      </c>
      <c r="I191" s="394"/>
      <c r="J191" s="392">
        <f t="shared" si="21"/>
        <v>0</v>
      </c>
      <c r="K191" s="393">
        <f t="shared" si="22"/>
        <v>0</v>
      </c>
      <c r="L191" s="392">
        <f t="shared" si="23"/>
        <v>0</v>
      </c>
      <c r="M191" s="402"/>
      <c r="N191" s="359" t="str">
        <f t="shared" si="15"/>
        <v/>
      </c>
    </row>
    <row r="192" spans="1:14" s="360" customFormat="1">
      <c r="A192" s="401"/>
      <c r="B192" s="400"/>
      <c r="C192" s="399"/>
      <c r="D192" s="398"/>
      <c r="E192" s="397"/>
      <c r="F192" s="404"/>
      <c r="G192" s="394"/>
      <c r="H192" s="392">
        <f t="shared" si="20"/>
        <v>0</v>
      </c>
      <c r="I192" s="394"/>
      <c r="J192" s="392">
        <f t="shared" si="21"/>
        <v>0</v>
      </c>
      <c r="K192" s="393">
        <f t="shared" si="22"/>
        <v>0</v>
      </c>
      <c r="L192" s="392">
        <f t="shared" si="23"/>
        <v>0</v>
      </c>
      <c r="M192" s="402"/>
      <c r="N192" s="359" t="str">
        <f t="shared" si="15"/>
        <v/>
      </c>
    </row>
    <row r="193" spans="1:17" s="360" customFormat="1">
      <c r="A193" s="401"/>
      <c r="B193" s="400"/>
      <c r="C193" s="399"/>
      <c r="D193" s="398"/>
      <c r="E193" s="397"/>
      <c r="F193" s="404"/>
      <c r="G193" s="394"/>
      <c r="H193" s="392">
        <f t="shared" si="20"/>
        <v>0</v>
      </c>
      <c r="I193" s="394"/>
      <c r="J193" s="392">
        <f t="shared" si="21"/>
        <v>0</v>
      </c>
      <c r="K193" s="393">
        <f t="shared" si="22"/>
        <v>0</v>
      </c>
      <c r="L193" s="392">
        <f t="shared" si="23"/>
        <v>0</v>
      </c>
      <c r="M193" s="402"/>
      <c r="N193" s="359" t="str">
        <f t="shared" si="15"/>
        <v/>
      </c>
    </row>
    <row r="194" spans="1:17" s="360" customFormat="1">
      <c r="A194" s="401"/>
      <c r="B194" s="400"/>
      <c r="C194" s="399"/>
      <c r="D194" s="398"/>
      <c r="E194" s="397"/>
      <c r="F194" s="404"/>
      <c r="G194" s="394"/>
      <c r="H194" s="392">
        <f t="shared" si="20"/>
        <v>0</v>
      </c>
      <c r="I194" s="394"/>
      <c r="J194" s="392">
        <f t="shared" si="21"/>
        <v>0</v>
      </c>
      <c r="K194" s="393">
        <f t="shared" si="22"/>
        <v>0</v>
      </c>
      <c r="L194" s="392">
        <f t="shared" si="23"/>
        <v>0</v>
      </c>
      <c r="M194" s="402"/>
      <c r="N194" s="359" t="str">
        <f t="shared" si="15"/>
        <v/>
      </c>
    </row>
    <row r="195" spans="1:17" s="360" customFormat="1">
      <c r="A195" s="401"/>
      <c r="B195" s="400"/>
      <c r="C195" s="399"/>
      <c r="D195" s="398"/>
      <c r="E195" s="397"/>
      <c r="F195" s="404"/>
      <c r="G195" s="394"/>
      <c r="H195" s="392">
        <f t="shared" si="20"/>
        <v>0</v>
      </c>
      <c r="I195" s="394"/>
      <c r="J195" s="392">
        <f t="shared" si="21"/>
        <v>0</v>
      </c>
      <c r="K195" s="393">
        <f t="shared" si="22"/>
        <v>0</v>
      </c>
      <c r="L195" s="392">
        <f t="shared" si="23"/>
        <v>0</v>
      </c>
      <c r="M195" s="402"/>
      <c r="N195" s="359" t="str">
        <f t="shared" si="15"/>
        <v/>
      </c>
    </row>
    <row r="196" spans="1:17" s="360" customFormat="1">
      <c r="A196" s="401"/>
      <c r="B196" s="400"/>
      <c r="C196" s="399"/>
      <c r="D196" s="398"/>
      <c r="E196" s="397"/>
      <c r="F196" s="404"/>
      <c r="G196" s="394"/>
      <c r="H196" s="392">
        <f t="shared" si="20"/>
        <v>0</v>
      </c>
      <c r="I196" s="394"/>
      <c r="J196" s="392">
        <f t="shared" si="21"/>
        <v>0</v>
      </c>
      <c r="K196" s="393">
        <f t="shared" si="22"/>
        <v>0</v>
      </c>
      <c r="L196" s="392">
        <f t="shared" si="23"/>
        <v>0</v>
      </c>
      <c r="M196" s="402"/>
      <c r="N196" s="359" t="str">
        <f t="shared" si="15"/>
        <v/>
      </c>
    </row>
    <row r="197" spans="1:17" s="360" customFormat="1">
      <c r="A197" s="401"/>
      <c r="B197" s="400"/>
      <c r="C197" s="399"/>
      <c r="D197" s="398"/>
      <c r="E197" s="397"/>
      <c r="F197" s="404"/>
      <c r="G197" s="394"/>
      <c r="H197" s="392">
        <f t="shared" si="20"/>
        <v>0</v>
      </c>
      <c r="I197" s="394"/>
      <c r="J197" s="392">
        <f t="shared" si="21"/>
        <v>0</v>
      </c>
      <c r="K197" s="393">
        <f t="shared" si="22"/>
        <v>0</v>
      </c>
      <c r="L197" s="392">
        <f t="shared" si="23"/>
        <v>0</v>
      </c>
      <c r="M197" s="402"/>
      <c r="N197" s="359" t="str">
        <f t="shared" si="15"/>
        <v/>
      </c>
    </row>
    <row r="198" spans="1:17" s="360" customFormat="1">
      <c r="A198" s="401"/>
      <c r="B198" s="400"/>
      <c r="C198" s="399"/>
      <c r="D198" s="398"/>
      <c r="E198" s="397"/>
      <c r="F198" s="403"/>
      <c r="G198" s="394"/>
      <c r="H198" s="392">
        <f t="shared" si="20"/>
        <v>0</v>
      </c>
      <c r="I198" s="394"/>
      <c r="J198" s="392">
        <f t="shared" si="21"/>
        <v>0</v>
      </c>
      <c r="K198" s="393">
        <f t="shared" si="22"/>
        <v>0</v>
      </c>
      <c r="L198" s="392">
        <f t="shared" si="23"/>
        <v>0</v>
      </c>
      <c r="M198" s="402"/>
      <c r="N198" s="359" t="str">
        <f t="shared" si="15"/>
        <v/>
      </c>
    </row>
    <row r="199" spans="1:17" s="360" customFormat="1" ht="13.8" thickBot="1">
      <c r="A199" s="401"/>
      <c r="B199" s="400"/>
      <c r="C199" s="399"/>
      <c r="D199" s="398"/>
      <c r="E199" s="397"/>
      <c r="F199" s="396"/>
      <c r="G199" s="395"/>
      <c r="H199" s="392">
        <f t="shared" si="20"/>
        <v>0</v>
      </c>
      <c r="I199" s="394"/>
      <c r="J199" s="392">
        <f t="shared" si="21"/>
        <v>0</v>
      </c>
      <c r="K199" s="393">
        <f t="shared" si="22"/>
        <v>0</v>
      </c>
      <c r="L199" s="392">
        <f t="shared" si="23"/>
        <v>0</v>
      </c>
      <c r="M199" s="391"/>
      <c r="N199" s="359" t="str">
        <f t="shared" si="15"/>
        <v/>
      </c>
    </row>
    <row r="200" spans="1:17" s="360" customFormat="1" ht="13.8" thickTop="1">
      <c r="A200" s="390" t="s">
        <v>292</v>
      </c>
      <c r="B200" s="389" t="s">
        <v>308</v>
      </c>
      <c r="C200" s="388"/>
      <c r="D200" s="387" t="s">
        <v>306</v>
      </c>
      <c r="E200" s="386" t="s">
        <v>292</v>
      </c>
      <c r="F200" s="385" t="s">
        <v>292</v>
      </c>
      <c r="G200" s="384" t="s">
        <v>292</v>
      </c>
      <c r="H200" s="383">
        <f>SUMIFS(H150:H199,$A150:$A199,"設備費")</f>
        <v>0</v>
      </c>
      <c r="I200" s="384" t="s">
        <v>292</v>
      </c>
      <c r="J200" s="383">
        <f>SUMIFS(J150:J199,$A150:$A199,"設備費")</f>
        <v>0</v>
      </c>
      <c r="K200" s="384" t="s">
        <v>292</v>
      </c>
      <c r="L200" s="383">
        <f>SUMIFS(L150:L199,$A150:$A199,"設備費")</f>
        <v>0</v>
      </c>
      <c r="M200" s="382" t="s">
        <v>293</v>
      </c>
      <c r="N200" s="359" t="str">
        <f t="shared" si="15"/>
        <v/>
      </c>
      <c r="O200" s="360" t="s">
        <v>301</v>
      </c>
    </row>
    <row r="201" spans="1:17" s="360" customFormat="1">
      <c r="A201" s="381" t="s">
        <v>292</v>
      </c>
      <c r="B201" s="380" t="s">
        <v>307</v>
      </c>
      <c r="C201" s="379"/>
      <c r="D201" s="378" t="s">
        <v>306</v>
      </c>
      <c r="E201" s="377" t="s">
        <v>292</v>
      </c>
      <c r="F201" s="376" t="s">
        <v>292</v>
      </c>
      <c r="G201" s="375" t="s">
        <v>292</v>
      </c>
      <c r="H201" s="374">
        <f>SUMIFS(H150:H199,$A150:$A199,"工事費")</f>
        <v>0</v>
      </c>
      <c r="I201" s="375" t="s">
        <v>292</v>
      </c>
      <c r="J201" s="374">
        <f>SUMIFS(J150:J199,$A150:$A199,"工事費")</f>
        <v>0</v>
      </c>
      <c r="K201" s="375" t="s">
        <v>292</v>
      </c>
      <c r="L201" s="374">
        <f>SUMIFS(L150:L199,$A150:$A199,"工事費")</f>
        <v>0</v>
      </c>
      <c r="M201" s="373" t="s">
        <v>293</v>
      </c>
      <c r="N201" s="359" t="str">
        <f t="shared" si="15"/>
        <v/>
      </c>
      <c r="O201" s="372" t="s">
        <v>298</v>
      </c>
      <c r="P201" s="372" t="s">
        <v>297</v>
      </c>
      <c r="Q201" s="372" t="s">
        <v>296</v>
      </c>
    </row>
    <row r="202" spans="1:17" s="360" customFormat="1" ht="13.8" thickBot="1">
      <c r="A202" s="371" t="s">
        <v>292</v>
      </c>
      <c r="B202" s="370" t="s">
        <v>305</v>
      </c>
      <c r="C202" s="369"/>
      <c r="D202" s="368" t="s">
        <v>7</v>
      </c>
      <c r="E202" s="367" t="s">
        <v>292</v>
      </c>
      <c r="F202" s="366" t="s">
        <v>292</v>
      </c>
      <c r="G202" s="364" t="s">
        <v>292</v>
      </c>
      <c r="H202" s="365">
        <f>SUM(H150:H199)</f>
        <v>0</v>
      </c>
      <c r="I202" s="364" t="s">
        <v>292</v>
      </c>
      <c r="J202" s="365">
        <f>SUM(J150:J199)</f>
        <v>0</v>
      </c>
      <c r="K202" s="364" t="s">
        <v>292</v>
      </c>
      <c r="L202" s="363">
        <f>SUM(L150:L199)</f>
        <v>0</v>
      </c>
      <c r="M202" s="362" t="s">
        <v>293</v>
      </c>
      <c r="N202" s="359" t="str">
        <f t="shared" si="15"/>
        <v/>
      </c>
      <c r="O202" s="361" t="str">
        <f>IF(SUM(H200:H201)=H202,"","入力ミス")</f>
        <v/>
      </c>
      <c r="P202" s="361" t="str">
        <f>IF(SUM(J200:J201)=J202,"","入力ミス")</f>
        <v/>
      </c>
      <c r="Q202" s="361" t="str">
        <f>IF(SUM(L200:L201)=L202,"","入力ミス")</f>
        <v/>
      </c>
    </row>
    <row r="203" spans="1:17" s="360" customFormat="1">
      <c r="A203" s="414"/>
      <c r="B203" s="413"/>
      <c r="C203" s="412"/>
      <c r="D203" s="772" t="s">
        <v>304</v>
      </c>
      <c r="E203" s="410"/>
      <c r="F203" s="374"/>
      <c r="G203" s="409"/>
      <c r="H203" s="392"/>
      <c r="I203" s="409"/>
      <c r="J203" s="392"/>
      <c r="K203" s="409"/>
      <c r="L203" s="408"/>
      <c r="M203" s="407"/>
      <c r="N203" s="359" t="str">
        <f t="shared" si="15"/>
        <v/>
      </c>
    </row>
    <row r="204" spans="1:17" s="360" customFormat="1">
      <c r="A204" s="401"/>
      <c r="B204" s="406"/>
      <c r="C204" s="399"/>
      <c r="D204" s="405"/>
      <c r="E204" s="397"/>
      <c r="F204" s="404"/>
      <c r="G204" s="394"/>
      <c r="H204" s="392">
        <f t="shared" ref="H204:H235" si="24">$F204*G204</f>
        <v>0</v>
      </c>
      <c r="I204" s="394"/>
      <c r="J204" s="392">
        <f t="shared" ref="J204:J235" si="25">$F204*I204</f>
        <v>0</v>
      </c>
      <c r="K204" s="393">
        <f t="shared" ref="K204:K235" si="26">G204-I204</f>
        <v>0</v>
      </c>
      <c r="L204" s="392">
        <f t="shared" ref="L204:L235" si="27">$F204*K204</f>
        <v>0</v>
      </c>
      <c r="M204" s="402"/>
      <c r="N204" s="359" t="str">
        <f t="shared" si="15"/>
        <v/>
      </c>
    </row>
    <row r="205" spans="1:17" s="360" customFormat="1">
      <c r="A205" s="401"/>
      <c r="B205" s="400"/>
      <c r="C205" s="399"/>
      <c r="D205" s="398"/>
      <c r="E205" s="397"/>
      <c r="F205" s="404"/>
      <c r="G205" s="394"/>
      <c r="H205" s="392">
        <f t="shared" si="24"/>
        <v>0</v>
      </c>
      <c r="I205" s="394"/>
      <c r="J205" s="392">
        <f t="shared" si="25"/>
        <v>0</v>
      </c>
      <c r="K205" s="393">
        <f t="shared" si="26"/>
        <v>0</v>
      </c>
      <c r="L205" s="392">
        <f t="shared" si="27"/>
        <v>0</v>
      </c>
      <c r="M205" s="402"/>
      <c r="N205" s="359" t="str">
        <f t="shared" si="15"/>
        <v/>
      </c>
    </row>
    <row r="206" spans="1:17" s="360" customFormat="1">
      <c r="A206" s="401"/>
      <c r="B206" s="400"/>
      <c r="C206" s="399"/>
      <c r="D206" s="398"/>
      <c r="E206" s="397"/>
      <c r="F206" s="404"/>
      <c r="G206" s="394"/>
      <c r="H206" s="392">
        <f t="shared" si="24"/>
        <v>0</v>
      </c>
      <c r="I206" s="394"/>
      <c r="J206" s="392">
        <f t="shared" si="25"/>
        <v>0</v>
      </c>
      <c r="K206" s="393">
        <f t="shared" si="26"/>
        <v>0</v>
      </c>
      <c r="L206" s="392">
        <f t="shared" si="27"/>
        <v>0</v>
      </c>
      <c r="M206" s="402"/>
      <c r="N206" s="359" t="str">
        <f t="shared" ref="N206:N269" si="28">IF(J206+L206=H206,"","入力ミス")&amp;IF(L206&gt;=0,"","入力ミス")</f>
        <v/>
      </c>
    </row>
    <row r="207" spans="1:17" s="360" customFormat="1">
      <c r="A207" s="401"/>
      <c r="B207" s="400"/>
      <c r="C207" s="399"/>
      <c r="D207" s="398"/>
      <c r="E207" s="397"/>
      <c r="F207" s="404"/>
      <c r="G207" s="394"/>
      <c r="H207" s="392">
        <f t="shared" si="24"/>
        <v>0</v>
      </c>
      <c r="I207" s="394"/>
      <c r="J207" s="392">
        <f t="shared" si="25"/>
        <v>0</v>
      </c>
      <c r="K207" s="393">
        <f t="shared" si="26"/>
        <v>0</v>
      </c>
      <c r="L207" s="392">
        <f t="shared" si="27"/>
        <v>0</v>
      </c>
      <c r="M207" s="402"/>
      <c r="N207" s="359" t="str">
        <f t="shared" si="28"/>
        <v/>
      </c>
    </row>
    <row r="208" spans="1:17" s="360" customFormat="1">
      <c r="A208" s="401"/>
      <c r="B208" s="400"/>
      <c r="C208" s="399"/>
      <c r="D208" s="398"/>
      <c r="E208" s="397"/>
      <c r="F208" s="404"/>
      <c r="G208" s="394"/>
      <c r="H208" s="392">
        <f t="shared" si="24"/>
        <v>0</v>
      </c>
      <c r="I208" s="394"/>
      <c r="J208" s="392">
        <f t="shared" si="25"/>
        <v>0</v>
      </c>
      <c r="K208" s="393">
        <f t="shared" si="26"/>
        <v>0</v>
      </c>
      <c r="L208" s="392">
        <f t="shared" si="27"/>
        <v>0</v>
      </c>
      <c r="M208" s="402"/>
      <c r="N208" s="359" t="str">
        <f t="shared" si="28"/>
        <v/>
      </c>
    </row>
    <row r="209" spans="1:14" s="360" customFormat="1">
      <c r="A209" s="401"/>
      <c r="B209" s="400"/>
      <c r="C209" s="399"/>
      <c r="D209" s="398"/>
      <c r="E209" s="397"/>
      <c r="F209" s="404"/>
      <c r="G209" s="394"/>
      <c r="H209" s="392">
        <f t="shared" si="24"/>
        <v>0</v>
      </c>
      <c r="I209" s="394"/>
      <c r="J209" s="392">
        <f t="shared" si="25"/>
        <v>0</v>
      </c>
      <c r="K209" s="393">
        <f t="shared" si="26"/>
        <v>0</v>
      </c>
      <c r="L209" s="392">
        <f t="shared" si="27"/>
        <v>0</v>
      </c>
      <c r="M209" s="402"/>
      <c r="N209" s="359" t="str">
        <f t="shared" si="28"/>
        <v/>
      </c>
    </row>
    <row r="210" spans="1:14" s="360" customFormat="1">
      <c r="A210" s="401"/>
      <c r="B210" s="400"/>
      <c r="C210" s="399"/>
      <c r="D210" s="398"/>
      <c r="E210" s="397"/>
      <c r="F210" s="404"/>
      <c r="G210" s="394"/>
      <c r="H210" s="392">
        <f t="shared" si="24"/>
        <v>0</v>
      </c>
      <c r="I210" s="394"/>
      <c r="J210" s="392">
        <f t="shared" si="25"/>
        <v>0</v>
      </c>
      <c r="K210" s="393">
        <f t="shared" si="26"/>
        <v>0</v>
      </c>
      <c r="L210" s="392">
        <f t="shared" si="27"/>
        <v>0</v>
      </c>
      <c r="M210" s="402"/>
      <c r="N210" s="359" t="str">
        <f t="shared" si="28"/>
        <v/>
      </c>
    </row>
    <row r="211" spans="1:14" s="360" customFormat="1">
      <c r="A211" s="401"/>
      <c r="B211" s="400"/>
      <c r="C211" s="399"/>
      <c r="D211" s="398"/>
      <c r="E211" s="397"/>
      <c r="F211" s="404"/>
      <c r="G211" s="394"/>
      <c r="H211" s="392">
        <f t="shared" si="24"/>
        <v>0</v>
      </c>
      <c r="I211" s="394"/>
      <c r="J211" s="392">
        <f t="shared" si="25"/>
        <v>0</v>
      </c>
      <c r="K211" s="393">
        <f t="shared" si="26"/>
        <v>0</v>
      </c>
      <c r="L211" s="392">
        <f t="shared" si="27"/>
        <v>0</v>
      </c>
      <c r="M211" s="402"/>
      <c r="N211" s="359" t="str">
        <f t="shared" si="28"/>
        <v/>
      </c>
    </row>
    <row r="212" spans="1:14" s="360" customFormat="1">
      <c r="A212" s="401"/>
      <c r="B212" s="400"/>
      <c r="C212" s="399"/>
      <c r="D212" s="398"/>
      <c r="E212" s="397"/>
      <c r="F212" s="404"/>
      <c r="G212" s="394"/>
      <c r="H212" s="392">
        <f t="shared" si="24"/>
        <v>0</v>
      </c>
      <c r="I212" s="394"/>
      <c r="J212" s="392">
        <f t="shared" si="25"/>
        <v>0</v>
      </c>
      <c r="K212" s="393">
        <f t="shared" si="26"/>
        <v>0</v>
      </c>
      <c r="L212" s="392">
        <f t="shared" si="27"/>
        <v>0</v>
      </c>
      <c r="M212" s="402"/>
      <c r="N212" s="359" t="str">
        <f t="shared" si="28"/>
        <v/>
      </c>
    </row>
    <row r="213" spans="1:14" s="360" customFormat="1">
      <c r="A213" s="401"/>
      <c r="B213" s="400"/>
      <c r="C213" s="399"/>
      <c r="D213" s="398"/>
      <c r="E213" s="397"/>
      <c r="F213" s="404"/>
      <c r="G213" s="394"/>
      <c r="H213" s="392">
        <f t="shared" si="24"/>
        <v>0</v>
      </c>
      <c r="I213" s="394"/>
      <c r="J213" s="392">
        <f t="shared" si="25"/>
        <v>0</v>
      </c>
      <c r="K213" s="393">
        <f t="shared" si="26"/>
        <v>0</v>
      </c>
      <c r="L213" s="392">
        <f t="shared" si="27"/>
        <v>0</v>
      </c>
      <c r="M213" s="402"/>
      <c r="N213" s="359" t="str">
        <f t="shared" si="28"/>
        <v/>
      </c>
    </row>
    <row r="214" spans="1:14" s="360" customFormat="1">
      <c r="A214" s="401"/>
      <c r="B214" s="400"/>
      <c r="C214" s="399"/>
      <c r="D214" s="398"/>
      <c r="E214" s="397"/>
      <c r="F214" s="404"/>
      <c r="G214" s="394"/>
      <c r="H214" s="392">
        <f t="shared" si="24"/>
        <v>0</v>
      </c>
      <c r="I214" s="394"/>
      <c r="J214" s="392">
        <f t="shared" si="25"/>
        <v>0</v>
      </c>
      <c r="K214" s="393">
        <f t="shared" si="26"/>
        <v>0</v>
      </c>
      <c r="L214" s="392">
        <f t="shared" si="27"/>
        <v>0</v>
      </c>
      <c r="M214" s="402"/>
      <c r="N214" s="359" t="str">
        <f t="shared" si="28"/>
        <v/>
      </c>
    </row>
    <row r="215" spans="1:14" s="360" customFormat="1">
      <c r="A215" s="401"/>
      <c r="B215" s="400"/>
      <c r="C215" s="399"/>
      <c r="D215" s="398"/>
      <c r="E215" s="397"/>
      <c r="F215" s="404"/>
      <c r="G215" s="394"/>
      <c r="H215" s="392">
        <f t="shared" si="24"/>
        <v>0</v>
      </c>
      <c r="I215" s="394"/>
      <c r="J215" s="392">
        <f t="shared" si="25"/>
        <v>0</v>
      </c>
      <c r="K215" s="393">
        <f t="shared" si="26"/>
        <v>0</v>
      </c>
      <c r="L215" s="392">
        <f t="shared" si="27"/>
        <v>0</v>
      </c>
      <c r="M215" s="402"/>
      <c r="N215" s="359" t="str">
        <f t="shared" si="28"/>
        <v/>
      </c>
    </row>
    <row r="216" spans="1:14" s="360" customFormat="1">
      <c r="A216" s="401"/>
      <c r="B216" s="400"/>
      <c r="C216" s="399"/>
      <c r="D216" s="398"/>
      <c r="E216" s="397"/>
      <c r="F216" s="404"/>
      <c r="G216" s="394"/>
      <c r="H216" s="392">
        <f t="shared" si="24"/>
        <v>0</v>
      </c>
      <c r="I216" s="394"/>
      <c r="J216" s="392">
        <f t="shared" si="25"/>
        <v>0</v>
      </c>
      <c r="K216" s="393">
        <f t="shared" si="26"/>
        <v>0</v>
      </c>
      <c r="L216" s="392">
        <f t="shared" si="27"/>
        <v>0</v>
      </c>
      <c r="M216" s="402"/>
      <c r="N216" s="359" t="str">
        <f t="shared" si="28"/>
        <v/>
      </c>
    </row>
    <row r="217" spans="1:14" s="360" customFormat="1">
      <c r="A217" s="401"/>
      <c r="B217" s="400"/>
      <c r="C217" s="399"/>
      <c r="D217" s="398"/>
      <c r="E217" s="397"/>
      <c r="F217" s="404"/>
      <c r="G217" s="394"/>
      <c r="H217" s="392">
        <f t="shared" si="24"/>
        <v>0</v>
      </c>
      <c r="I217" s="394"/>
      <c r="J217" s="392">
        <f t="shared" si="25"/>
        <v>0</v>
      </c>
      <c r="K217" s="393">
        <f t="shared" si="26"/>
        <v>0</v>
      </c>
      <c r="L217" s="392">
        <f t="shared" si="27"/>
        <v>0</v>
      </c>
      <c r="M217" s="402"/>
      <c r="N217" s="359" t="str">
        <f t="shared" si="28"/>
        <v/>
      </c>
    </row>
    <row r="218" spans="1:14" s="360" customFormat="1">
      <c r="A218" s="401"/>
      <c r="B218" s="400"/>
      <c r="C218" s="399"/>
      <c r="D218" s="398"/>
      <c r="E218" s="397"/>
      <c r="F218" s="404"/>
      <c r="G218" s="394"/>
      <c r="H218" s="392">
        <f t="shared" si="24"/>
        <v>0</v>
      </c>
      <c r="I218" s="394"/>
      <c r="J218" s="392">
        <f t="shared" si="25"/>
        <v>0</v>
      </c>
      <c r="K218" s="393">
        <f t="shared" si="26"/>
        <v>0</v>
      </c>
      <c r="L218" s="392">
        <f t="shared" si="27"/>
        <v>0</v>
      </c>
      <c r="M218" s="402"/>
      <c r="N218" s="359" t="str">
        <f t="shared" si="28"/>
        <v/>
      </c>
    </row>
    <row r="219" spans="1:14" s="360" customFormat="1">
      <c r="A219" s="401"/>
      <c r="B219" s="400"/>
      <c r="C219" s="399"/>
      <c r="D219" s="398"/>
      <c r="E219" s="397"/>
      <c r="F219" s="404"/>
      <c r="G219" s="394"/>
      <c r="H219" s="392">
        <f t="shared" si="24"/>
        <v>0</v>
      </c>
      <c r="I219" s="394"/>
      <c r="J219" s="392">
        <f t="shared" si="25"/>
        <v>0</v>
      </c>
      <c r="K219" s="393">
        <f t="shared" si="26"/>
        <v>0</v>
      </c>
      <c r="L219" s="392">
        <f t="shared" si="27"/>
        <v>0</v>
      </c>
      <c r="M219" s="402"/>
      <c r="N219" s="359" t="str">
        <f t="shared" si="28"/>
        <v/>
      </c>
    </row>
    <row r="220" spans="1:14" s="360" customFormat="1">
      <c r="A220" s="401"/>
      <c r="B220" s="400"/>
      <c r="C220" s="399"/>
      <c r="D220" s="398"/>
      <c r="E220" s="397"/>
      <c r="F220" s="404"/>
      <c r="G220" s="394"/>
      <c r="H220" s="392">
        <f t="shared" si="24"/>
        <v>0</v>
      </c>
      <c r="I220" s="394"/>
      <c r="J220" s="392">
        <f t="shared" si="25"/>
        <v>0</v>
      </c>
      <c r="K220" s="393">
        <f t="shared" si="26"/>
        <v>0</v>
      </c>
      <c r="L220" s="392">
        <f t="shared" si="27"/>
        <v>0</v>
      </c>
      <c r="M220" s="402"/>
      <c r="N220" s="359" t="str">
        <f t="shared" si="28"/>
        <v/>
      </c>
    </row>
    <row r="221" spans="1:14" s="360" customFormat="1">
      <c r="A221" s="401"/>
      <c r="B221" s="400"/>
      <c r="C221" s="399"/>
      <c r="D221" s="398"/>
      <c r="E221" s="397"/>
      <c r="F221" s="404"/>
      <c r="G221" s="394"/>
      <c r="H221" s="392">
        <f t="shared" si="24"/>
        <v>0</v>
      </c>
      <c r="I221" s="394"/>
      <c r="J221" s="392">
        <f t="shared" si="25"/>
        <v>0</v>
      </c>
      <c r="K221" s="393">
        <f t="shared" si="26"/>
        <v>0</v>
      </c>
      <c r="L221" s="392">
        <f t="shared" si="27"/>
        <v>0</v>
      </c>
      <c r="M221" s="402"/>
      <c r="N221" s="359" t="str">
        <f t="shared" si="28"/>
        <v/>
      </c>
    </row>
    <row r="222" spans="1:14" s="360" customFormat="1">
      <c r="A222" s="401"/>
      <c r="B222" s="400"/>
      <c r="C222" s="399"/>
      <c r="D222" s="398"/>
      <c r="E222" s="397"/>
      <c r="F222" s="404"/>
      <c r="G222" s="394"/>
      <c r="H222" s="392">
        <f t="shared" si="24"/>
        <v>0</v>
      </c>
      <c r="I222" s="394"/>
      <c r="J222" s="392">
        <f t="shared" si="25"/>
        <v>0</v>
      </c>
      <c r="K222" s="393">
        <f t="shared" si="26"/>
        <v>0</v>
      </c>
      <c r="L222" s="392">
        <f t="shared" si="27"/>
        <v>0</v>
      </c>
      <c r="M222" s="402"/>
      <c r="N222" s="359" t="str">
        <f t="shared" si="28"/>
        <v/>
      </c>
    </row>
    <row r="223" spans="1:14" s="360" customFormat="1">
      <c r="A223" s="401"/>
      <c r="B223" s="400"/>
      <c r="C223" s="399"/>
      <c r="D223" s="398"/>
      <c r="E223" s="397"/>
      <c r="F223" s="404"/>
      <c r="G223" s="394"/>
      <c r="H223" s="392">
        <f t="shared" si="24"/>
        <v>0</v>
      </c>
      <c r="I223" s="394"/>
      <c r="J223" s="392">
        <f t="shared" si="25"/>
        <v>0</v>
      </c>
      <c r="K223" s="393">
        <f t="shared" si="26"/>
        <v>0</v>
      </c>
      <c r="L223" s="392">
        <f t="shared" si="27"/>
        <v>0</v>
      </c>
      <c r="M223" s="402"/>
      <c r="N223" s="359" t="str">
        <f t="shared" si="28"/>
        <v/>
      </c>
    </row>
    <row r="224" spans="1:14" s="360" customFormat="1">
      <c r="A224" s="401"/>
      <c r="B224" s="400"/>
      <c r="C224" s="399"/>
      <c r="D224" s="398"/>
      <c r="E224" s="397"/>
      <c r="F224" s="404"/>
      <c r="G224" s="394"/>
      <c r="H224" s="392">
        <f t="shared" si="24"/>
        <v>0</v>
      </c>
      <c r="I224" s="394"/>
      <c r="J224" s="392">
        <f t="shared" si="25"/>
        <v>0</v>
      </c>
      <c r="K224" s="393">
        <f t="shared" si="26"/>
        <v>0</v>
      </c>
      <c r="L224" s="392">
        <f t="shared" si="27"/>
        <v>0</v>
      </c>
      <c r="M224" s="402"/>
      <c r="N224" s="359" t="str">
        <f t="shared" si="28"/>
        <v/>
      </c>
    </row>
    <row r="225" spans="1:14" s="360" customFormat="1">
      <c r="A225" s="401"/>
      <c r="B225" s="400"/>
      <c r="C225" s="399"/>
      <c r="D225" s="398"/>
      <c r="E225" s="397"/>
      <c r="F225" s="404"/>
      <c r="G225" s="394"/>
      <c r="H225" s="392">
        <f t="shared" si="24"/>
        <v>0</v>
      </c>
      <c r="I225" s="394"/>
      <c r="J225" s="392">
        <f t="shared" si="25"/>
        <v>0</v>
      </c>
      <c r="K225" s="393">
        <f t="shared" si="26"/>
        <v>0</v>
      </c>
      <c r="L225" s="392">
        <f t="shared" si="27"/>
        <v>0</v>
      </c>
      <c r="M225" s="402"/>
      <c r="N225" s="359" t="str">
        <f t="shared" si="28"/>
        <v/>
      </c>
    </row>
    <row r="226" spans="1:14" s="360" customFormat="1">
      <c r="A226" s="401"/>
      <c r="B226" s="400"/>
      <c r="C226" s="399"/>
      <c r="D226" s="398"/>
      <c r="E226" s="397"/>
      <c r="F226" s="404"/>
      <c r="G226" s="394"/>
      <c r="H226" s="392">
        <f t="shared" si="24"/>
        <v>0</v>
      </c>
      <c r="I226" s="394"/>
      <c r="J226" s="392">
        <f t="shared" si="25"/>
        <v>0</v>
      </c>
      <c r="K226" s="393">
        <f t="shared" si="26"/>
        <v>0</v>
      </c>
      <c r="L226" s="392">
        <f t="shared" si="27"/>
        <v>0</v>
      </c>
      <c r="M226" s="402"/>
      <c r="N226" s="359" t="str">
        <f t="shared" si="28"/>
        <v/>
      </c>
    </row>
    <row r="227" spans="1:14" s="360" customFormat="1">
      <c r="A227" s="401"/>
      <c r="B227" s="400"/>
      <c r="C227" s="399"/>
      <c r="D227" s="398"/>
      <c r="E227" s="397"/>
      <c r="F227" s="404"/>
      <c r="G227" s="394"/>
      <c r="H227" s="392">
        <f t="shared" si="24"/>
        <v>0</v>
      </c>
      <c r="I227" s="394"/>
      <c r="J227" s="392">
        <f t="shared" si="25"/>
        <v>0</v>
      </c>
      <c r="K227" s="393">
        <f t="shared" si="26"/>
        <v>0</v>
      </c>
      <c r="L227" s="392">
        <f t="shared" si="27"/>
        <v>0</v>
      </c>
      <c r="M227" s="402"/>
      <c r="N227" s="359" t="str">
        <f t="shared" si="28"/>
        <v/>
      </c>
    </row>
    <row r="228" spans="1:14" s="360" customFormat="1">
      <c r="A228" s="401"/>
      <c r="B228" s="400"/>
      <c r="C228" s="399"/>
      <c r="D228" s="398"/>
      <c r="E228" s="397"/>
      <c r="F228" s="404"/>
      <c r="G228" s="394"/>
      <c r="H228" s="392">
        <f t="shared" si="24"/>
        <v>0</v>
      </c>
      <c r="I228" s="394"/>
      <c r="J228" s="392">
        <f t="shared" si="25"/>
        <v>0</v>
      </c>
      <c r="K228" s="393">
        <f t="shared" si="26"/>
        <v>0</v>
      </c>
      <c r="L228" s="392">
        <f t="shared" si="27"/>
        <v>0</v>
      </c>
      <c r="M228" s="402"/>
      <c r="N228" s="359" t="str">
        <f t="shared" si="28"/>
        <v/>
      </c>
    </row>
    <row r="229" spans="1:14" s="360" customFormat="1">
      <c r="A229" s="401"/>
      <c r="B229" s="400"/>
      <c r="C229" s="399"/>
      <c r="D229" s="398"/>
      <c r="E229" s="397"/>
      <c r="F229" s="404"/>
      <c r="G229" s="394"/>
      <c r="H229" s="392">
        <f t="shared" si="24"/>
        <v>0</v>
      </c>
      <c r="I229" s="394"/>
      <c r="J229" s="392">
        <f t="shared" si="25"/>
        <v>0</v>
      </c>
      <c r="K229" s="393">
        <f t="shared" si="26"/>
        <v>0</v>
      </c>
      <c r="L229" s="392">
        <f t="shared" si="27"/>
        <v>0</v>
      </c>
      <c r="M229" s="402"/>
      <c r="N229" s="359" t="str">
        <f t="shared" si="28"/>
        <v/>
      </c>
    </row>
    <row r="230" spans="1:14" s="360" customFormat="1">
      <c r="A230" s="401"/>
      <c r="B230" s="400"/>
      <c r="C230" s="399"/>
      <c r="D230" s="398"/>
      <c r="E230" s="397"/>
      <c r="F230" s="404"/>
      <c r="G230" s="394"/>
      <c r="H230" s="392">
        <f t="shared" si="24"/>
        <v>0</v>
      </c>
      <c r="I230" s="394"/>
      <c r="J230" s="392">
        <f t="shared" si="25"/>
        <v>0</v>
      </c>
      <c r="K230" s="393">
        <f t="shared" si="26"/>
        <v>0</v>
      </c>
      <c r="L230" s="392">
        <f t="shared" si="27"/>
        <v>0</v>
      </c>
      <c r="M230" s="402"/>
      <c r="N230" s="359" t="str">
        <f t="shared" si="28"/>
        <v/>
      </c>
    </row>
    <row r="231" spans="1:14" s="360" customFormat="1">
      <c r="A231" s="401"/>
      <c r="B231" s="400"/>
      <c r="C231" s="399"/>
      <c r="D231" s="398"/>
      <c r="E231" s="397"/>
      <c r="F231" s="404"/>
      <c r="G231" s="394"/>
      <c r="H231" s="392">
        <f t="shared" si="24"/>
        <v>0</v>
      </c>
      <c r="I231" s="394"/>
      <c r="J231" s="392">
        <f t="shared" si="25"/>
        <v>0</v>
      </c>
      <c r="K231" s="393">
        <f t="shared" si="26"/>
        <v>0</v>
      </c>
      <c r="L231" s="392">
        <f t="shared" si="27"/>
        <v>0</v>
      </c>
      <c r="M231" s="402"/>
      <c r="N231" s="359" t="str">
        <f t="shared" si="28"/>
        <v/>
      </c>
    </row>
    <row r="232" spans="1:14" s="360" customFormat="1">
      <c r="A232" s="401"/>
      <c r="B232" s="400"/>
      <c r="C232" s="399"/>
      <c r="D232" s="398"/>
      <c r="E232" s="397"/>
      <c r="F232" s="404"/>
      <c r="G232" s="394"/>
      <c r="H232" s="392">
        <f t="shared" si="24"/>
        <v>0</v>
      </c>
      <c r="I232" s="394"/>
      <c r="J232" s="392">
        <f t="shared" si="25"/>
        <v>0</v>
      </c>
      <c r="K232" s="393">
        <f t="shared" si="26"/>
        <v>0</v>
      </c>
      <c r="L232" s="392">
        <f t="shared" si="27"/>
        <v>0</v>
      </c>
      <c r="M232" s="402"/>
      <c r="N232" s="359" t="str">
        <f t="shared" si="28"/>
        <v/>
      </c>
    </row>
    <row r="233" spans="1:14" s="360" customFormat="1">
      <c r="A233" s="401"/>
      <c r="B233" s="400"/>
      <c r="C233" s="399"/>
      <c r="D233" s="398"/>
      <c r="E233" s="397"/>
      <c r="F233" s="404"/>
      <c r="G233" s="394"/>
      <c r="H233" s="392">
        <f t="shared" si="24"/>
        <v>0</v>
      </c>
      <c r="I233" s="394"/>
      <c r="J233" s="392">
        <f t="shared" si="25"/>
        <v>0</v>
      </c>
      <c r="K233" s="393">
        <f t="shared" si="26"/>
        <v>0</v>
      </c>
      <c r="L233" s="392">
        <f t="shared" si="27"/>
        <v>0</v>
      </c>
      <c r="M233" s="402"/>
      <c r="N233" s="359" t="str">
        <f t="shared" si="28"/>
        <v/>
      </c>
    </row>
    <row r="234" spans="1:14" s="360" customFormat="1">
      <c r="A234" s="401"/>
      <c r="B234" s="400"/>
      <c r="C234" s="399"/>
      <c r="D234" s="398"/>
      <c r="E234" s="397"/>
      <c r="F234" s="404"/>
      <c r="G234" s="394"/>
      <c r="H234" s="392">
        <f t="shared" si="24"/>
        <v>0</v>
      </c>
      <c r="I234" s="394"/>
      <c r="J234" s="392">
        <f t="shared" si="25"/>
        <v>0</v>
      </c>
      <c r="K234" s="393">
        <f t="shared" si="26"/>
        <v>0</v>
      </c>
      <c r="L234" s="392">
        <f t="shared" si="27"/>
        <v>0</v>
      </c>
      <c r="M234" s="402"/>
      <c r="N234" s="359" t="str">
        <f t="shared" si="28"/>
        <v/>
      </c>
    </row>
    <row r="235" spans="1:14" s="360" customFormat="1">
      <c r="A235" s="401"/>
      <c r="B235" s="400"/>
      <c r="C235" s="399"/>
      <c r="D235" s="398"/>
      <c r="E235" s="397"/>
      <c r="F235" s="404"/>
      <c r="G235" s="394"/>
      <c r="H235" s="392">
        <f t="shared" si="24"/>
        <v>0</v>
      </c>
      <c r="I235" s="394"/>
      <c r="J235" s="392">
        <f t="shared" si="25"/>
        <v>0</v>
      </c>
      <c r="K235" s="393">
        <f t="shared" si="26"/>
        <v>0</v>
      </c>
      <c r="L235" s="392">
        <f t="shared" si="27"/>
        <v>0</v>
      </c>
      <c r="M235" s="402"/>
      <c r="N235" s="359" t="str">
        <f t="shared" si="28"/>
        <v/>
      </c>
    </row>
    <row r="236" spans="1:14" s="360" customFormat="1">
      <c r="A236" s="401"/>
      <c r="B236" s="400"/>
      <c r="C236" s="399"/>
      <c r="D236" s="398"/>
      <c r="E236" s="397"/>
      <c r="F236" s="404"/>
      <c r="G236" s="394"/>
      <c r="H236" s="392">
        <f t="shared" ref="H236:H253" si="29">$F236*G236</f>
        <v>0</v>
      </c>
      <c r="I236" s="394"/>
      <c r="J236" s="392">
        <f t="shared" ref="J236:J253" si="30">$F236*I236</f>
        <v>0</v>
      </c>
      <c r="K236" s="393">
        <f t="shared" ref="K236:K253" si="31">G236-I236</f>
        <v>0</v>
      </c>
      <c r="L236" s="392">
        <f t="shared" ref="L236:L253" si="32">$F236*K236</f>
        <v>0</v>
      </c>
      <c r="M236" s="402"/>
      <c r="N236" s="359" t="str">
        <f t="shared" si="28"/>
        <v/>
      </c>
    </row>
    <row r="237" spans="1:14" s="360" customFormat="1">
      <c r="A237" s="401"/>
      <c r="B237" s="400"/>
      <c r="C237" s="399"/>
      <c r="D237" s="398"/>
      <c r="E237" s="397"/>
      <c r="F237" s="404"/>
      <c r="G237" s="394"/>
      <c r="H237" s="392">
        <f t="shared" si="29"/>
        <v>0</v>
      </c>
      <c r="I237" s="394"/>
      <c r="J237" s="392">
        <f t="shared" si="30"/>
        <v>0</v>
      </c>
      <c r="K237" s="393">
        <f t="shared" si="31"/>
        <v>0</v>
      </c>
      <c r="L237" s="392">
        <f t="shared" si="32"/>
        <v>0</v>
      </c>
      <c r="M237" s="402"/>
      <c r="N237" s="359" t="str">
        <f t="shared" si="28"/>
        <v/>
      </c>
    </row>
    <row r="238" spans="1:14" s="360" customFormat="1">
      <c r="A238" s="401"/>
      <c r="B238" s="400"/>
      <c r="C238" s="399"/>
      <c r="D238" s="398"/>
      <c r="E238" s="397"/>
      <c r="F238" s="404"/>
      <c r="G238" s="394"/>
      <c r="H238" s="392">
        <f t="shared" si="29"/>
        <v>0</v>
      </c>
      <c r="I238" s="394"/>
      <c r="J238" s="392">
        <f t="shared" si="30"/>
        <v>0</v>
      </c>
      <c r="K238" s="393">
        <f t="shared" si="31"/>
        <v>0</v>
      </c>
      <c r="L238" s="392">
        <f t="shared" si="32"/>
        <v>0</v>
      </c>
      <c r="M238" s="402"/>
      <c r="N238" s="359" t="str">
        <f t="shared" si="28"/>
        <v/>
      </c>
    </row>
    <row r="239" spans="1:14" s="360" customFormat="1">
      <c r="A239" s="401"/>
      <c r="B239" s="400"/>
      <c r="C239" s="399"/>
      <c r="D239" s="398"/>
      <c r="E239" s="397"/>
      <c r="F239" s="404"/>
      <c r="G239" s="394"/>
      <c r="H239" s="392">
        <f t="shared" si="29"/>
        <v>0</v>
      </c>
      <c r="I239" s="394"/>
      <c r="J239" s="392">
        <f t="shared" si="30"/>
        <v>0</v>
      </c>
      <c r="K239" s="393">
        <f t="shared" si="31"/>
        <v>0</v>
      </c>
      <c r="L239" s="392">
        <f t="shared" si="32"/>
        <v>0</v>
      </c>
      <c r="M239" s="402"/>
      <c r="N239" s="359" t="str">
        <f t="shared" si="28"/>
        <v/>
      </c>
    </row>
    <row r="240" spans="1:14" s="360" customFormat="1">
      <c r="A240" s="401"/>
      <c r="B240" s="400"/>
      <c r="C240" s="399"/>
      <c r="D240" s="398"/>
      <c r="E240" s="397"/>
      <c r="F240" s="404"/>
      <c r="G240" s="394"/>
      <c r="H240" s="392">
        <f t="shared" si="29"/>
        <v>0</v>
      </c>
      <c r="I240" s="394"/>
      <c r="J240" s="392">
        <f t="shared" si="30"/>
        <v>0</v>
      </c>
      <c r="K240" s="393">
        <f t="shared" si="31"/>
        <v>0</v>
      </c>
      <c r="L240" s="392">
        <f t="shared" si="32"/>
        <v>0</v>
      </c>
      <c r="M240" s="402"/>
      <c r="N240" s="359" t="str">
        <f t="shared" si="28"/>
        <v/>
      </c>
    </row>
    <row r="241" spans="1:17" s="360" customFormat="1">
      <c r="A241" s="401"/>
      <c r="B241" s="400"/>
      <c r="C241" s="399"/>
      <c r="D241" s="398"/>
      <c r="E241" s="397"/>
      <c r="F241" s="404"/>
      <c r="G241" s="394"/>
      <c r="H241" s="392">
        <f t="shared" si="29"/>
        <v>0</v>
      </c>
      <c r="I241" s="394"/>
      <c r="J241" s="392">
        <f t="shared" si="30"/>
        <v>0</v>
      </c>
      <c r="K241" s="393">
        <f t="shared" si="31"/>
        <v>0</v>
      </c>
      <c r="L241" s="392">
        <f t="shared" si="32"/>
        <v>0</v>
      </c>
      <c r="M241" s="402"/>
      <c r="N241" s="359" t="str">
        <f t="shared" si="28"/>
        <v/>
      </c>
    </row>
    <row r="242" spans="1:17" s="360" customFormat="1">
      <c r="A242" s="401"/>
      <c r="B242" s="400"/>
      <c r="C242" s="399"/>
      <c r="D242" s="398"/>
      <c r="E242" s="397"/>
      <c r="F242" s="404"/>
      <c r="G242" s="394"/>
      <c r="H242" s="392">
        <f t="shared" si="29"/>
        <v>0</v>
      </c>
      <c r="I242" s="394"/>
      <c r="J242" s="392">
        <f t="shared" si="30"/>
        <v>0</v>
      </c>
      <c r="K242" s="393">
        <f t="shared" si="31"/>
        <v>0</v>
      </c>
      <c r="L242" s="392">
        <f t="shared" si="32"/>
        <v>0</v>
      </c>
      <c r="M242" s="402"/>
      <c r="N242" s="359" t="str">
        <f t="shared" si="28"/>
        <v/>
      </c>
    </row>
    <row r="243" spans="1:17" s="360" customFormat="1">
      <c r="A243" s="401"/>
      <c r="B243" s="400"/>
      <c r="C243" s="399"/>
      <c r="D243" s="398"/>
      <c r="E243" s="397"/>
      <c r="F243" s="404"/>
      <c r="G243" s="394"/>
      <c r="H243" s="392">
        <f t="shared" si="29"/>
        <v>0</v>
      </c>
      <c r="I243" s="394"/>
      <c r="J243" s="392">
        <f t="shared" si="30"/>
        <v>0</v>
      </c>
      <c r="K243" s="393">
        <f t="shared" si="31"/>
        <v>0</v>
      </c>
      <c r="L243" s="392">
        <f t="shared" si="32"/>
        <v>0</v>
      </c>
      <c r="M243" s="402"/>
      <c r="N243" s="359" t="str">
        <f t="shared" si="28"/>
        <v/>
      </c>
    </row>
    <row r="244" spans="1:17" s="360" customFormat="1">
      <c r="A244" s="401"/>
      <c r="B244" s="400"/>
      <c r="C244" s="399"/>
      <c r="D244" s="398"/>
      <c r="E244" s="397"/>
      <c r="F244" s="404"/>
      <c r="G244" s="394"/>
      <c r="H244" s="392">
        <f t="shared" si="29"/>
        <v>0</v>
      </c>
      <c r="I244" s="394"/>
      <c r="J244" s="392">
        <f t="shared" si="30"/>
        <v>0</v>
      </c>
      <c r="K244" s="393">
        <f t="shared" si="31"/>
        <v>0</v>
      </c>
      <c r="L244" s="392">
        <f t="shared" si="32"/>
        <v>0</v>
      </c>
      <c r="M244" s="402"/>
      <c r="N244" s="359" t="str">
        <f t="shared" si="28"/>
        <v/>
      </c>
    </row>
    <row r="245" spans="1:17" s="360" customFormat="1">
      <c r="A245" s="401"/>
      <c r="B245" s="400"/>
      <c r="C245" s="399"/>
      <c r="D245" s="398"/>
      <c r="E245" s="397"/>
      <c r="F245" s="404"/>
      <c r="G245" s="394"/>
      <c r="H245" s="392">
        <f t="shared" si="29"/>
        <v>0</v>
      </c>
      <c r="I245" s="394"/>
      <c r="J245" s="392">
        <f t="shared" si="30"/>
        <v>0</v>
      </c>
      <c r="K245" s="393">
        <f t="shared" si="31"/>
        <v>0</v>
      </c>
      <c r="L245" s="392">
        <f t="shared" si="32"/>
        <v>0</v>
      </c>
      <c r="M245" s="402"/>
      <c r="N245" s="359" t="str">
        <f t="shared" si="28"/>
        <v/>
      </c>
    </row>
    <row r="246" spans="1:17" s="360" customFormat="1">
      <c r="A246" s="401"/>
      <c r="B246" s="400"/>
      <c r="C246" s="399"/>
      <c r="D246" s="398"/>
      <c r="E246" s="397"/>
      <c r="F246" s="404"/>
      <c r="G246" s="394"/>
      <c r="H246" s="392">
        <f t="shared" si="29"/>
        <v>0</v>
      </c>
      <c r="I246" s="394"/>
      <c r="J246" s="392">
        <f t="shared" si="30"/>
        <v>0</v>
      </c>
      <c r="K246" s="393">
        <f t="shared" si="31"/>
        <v>0</v>
      </c>
      <c r="L246" s="392">
        <f t="shared" si="32"/>
        <v>0</v>
      </c>
      <c r="M246" s="402"/>
      <c r="N246" s="359" t="str">
        <f t="shared" si="28"/>
        <v/>
      </c>
    </row>
    <row r="247" spans="1:17" s="360" customFormat="1">
      <c r="A247" s="401"/>
      <c r="B247" s="400"/>
      <c r="C247" s="399"/>
      <c r="D247" s="398"/>
      <c r="E247" s="397"/>
      <c r="F247" s="404"/>
      <c r="G247" s="394"/>
      <c r="H247" s="392">
        <f t="shared" si="29"/>
        <v>0</v>
      </c>
      <c r="I247" s="394"/>
      <c r="J247" s="392">
        <f t="shared" si="30"/>
        <v>0</v>
      </c>
      <c r="K247" s="393">
        <f t="shared" si="31"/>
        <v>0</v>
      </c>
      <c r="L247" s="392">
        <f t="shared" si="32"/>
        <v>0</v>
      </c>
      <c r="M247" s="402"/>
      <c r="N247" s="359" t="str">
        <f t="shared" si="28"/>
        <v/>
      </c>
    </row>
    <row r="248" spans="1:17" s="360" customFormat="1">
      <c r="A248" s="401"/>
      <c r="B248" s="400"/>
      <c r="C248" s="399"/>
      <c r="D248" s="398"/>
      <c r="E248" s="397"/>
      <c r="F248" s="404"/>
      <c r="G248" s="394"/>
      <c r="H248" s="392">
        <f t="shared" si="29"/>
        <v>0</v>
      </c>
      <c r="I248" s="394"/>
      <c r="J248" s="392">
        <f t="shared" si="30"/>
        <v>0</v>
      </c>
      <c r="K248" s="393">
        <f t="shared" si="31"/>
        <v>0</v>
      </c>
      <c r="L248" s="392">
        <f t="shared" si="32"/>
        <v>0</v>
      </c>
      <c r="M248" s="402"/>
      <c r="N248" s="359" t="str">
        <f t="shared" si="28"/>
        <v/>
      </c>
    </row>
    <row r="249" spans="1:17" s="360" customFormat="1">
      <c r="A249" s="401"/>
      <c r="B249" s="400"/>
      <c r="C249" s="399"/>
      <c r="D249" s="398"/>
      <c r="E249" s="397"/>
      <c r="F249" s="404"/>
      <c r="G249" s="394"/>
      <c r="H249" s="392">
        <f t="shared" si="29"/>
        <v>0</v>
      </c>
      <c r="I249" s="394"/>
      <c r="J249" s="392">
        <f t="shared" si="30"/>
        <v>0</v>
      </c>
      <c r="K249" s="393">
        <f t="shared" si="31"/>
        <v>0</v>
      </c>
      <c r="L249" s="392">
        <f t="shared" si="32"/>
        <v>0</v>
      </c>
      <c r="M249" s="402"/>
      <c r="N249" s="359" t="str">
        <f t="shared" si="28"/>
        <v/>
      </c>
    </row>
    <row r="250" spans="1:17" s="360" customFormat="1">
      <c r="A250" s="401"/>
      <c r="B250" s="400"/>
      <c r="C250" s="399"/>
      <c r="D250" s="398"/>
      <c r="E250" s="397"/>
      <c r="F250" s="404"/>
      <c r="G250" s="394"/>
      <c r="H250" s="392">
        <f t="shared" si="29"/>
        <v>0</v>
      </c>
      <c r="I250" s="394"/>
      <c r="J250" s="392">
        <f t="shared" si="30"/>
        <v>0</v>
      </c>
      <c r="K250" s="393">
        <f t="shared" si="31"/>
        <v>0</v>
      </c>
      <c r="L250" s="392">
        <f t="shared" si="32"/>
        <v>0</v>
      </c>
      <c r="M250" s="402"/>
      <c r="N250" s="359" t="str">
        <f t="shared" si="28"/>
        <v/>
      </c>
    </row>
    <row r="251" spans="1:17" s="360" customFormat="1">
      <c r="A251" s="401"/>
      <c r="B251" s="400"/>
      <c r="C251" s="399"/>
      <c r="D251" s="398"/>
      <c r="E251" s="397"/>
      <c r="F251" s="404"/>
      <c r="G251" s="394"/>
      <c r="H251" s="392">
        <f t="shared" si="29"/>
        <v>0</v>
      </c>
      <c r="I251" s="394"/>
      <c r="J251" s="392">
        <f t="shared" si="30"/>
        <v>0</v>
      </c>
      <c r="K251" s="393">
        <f t="shared" si="31"/>
        <v>0</v>
      </c>
      <c r="L251" s="392">
        <f t="shared" si="32"/>
        <v>0</v>
      </c>
      <c r="M251" s="402"/>
      <c r="N251" s="359" t="str">
        <f t="shared" si="28"/>
        <v/>
      </c>
    </row>
    <row r="252" spans="1:17" s="360" customFormat="1">
      <c r="A252" s="401"/>
      <c r="B252" s="400"/>
      <c r="C252" s="399"/>
      <c r="D252" s="398"/>
      <c r="E252" s="397"/>
      <c r="F252" s="403"/>
      <c r="G252" s="394"/>
      <c r="H252" s="392">
        <f t="shared" si="29"/>
        <v>0</v>
      </c>
      <c r="I252" s="394"/>
      <c r="J252" s="392">
        <f t="shared" si="30"/>
        <v>0</v>
      </c>
      <c r="K252" s="393">
        <f t="shared" si="31"/>
        <v>0</v>
      </c>
      <c r="L252" s="392">
        <f t="shared" si="32"/>
        <v>0</v>
      </c>
      <c r="M252" s="402"/>
      <c r="N252" s="359" t="str">
        <f t="shared" si="28"/>
        <v/>
      </c>
    </row>
    <row r="253" spans="1:17" s="360" customFormat="1" ht="13.8" thickBot="1">
      <c r="A253" s="401"/>
      <c r="B253" s="400"/>
      <c r="C253" s="399"/>
      <c r="D253" s="398"/>
      <c r="E253" s="397"/>
      <c r="F253" s="396"/>
      <c r="G253" s="395"/>
      <c r="H253" s="392">
        <f t="shared" si="29"/>
        <v>0</v>
      </c>
      <c r="I253" s="394"/>
      <c r="J253" s="392">
        <f t="shared" si="30"/>
        <v>0</v>
      </c>
      <c r="K253" s="393">
        <f t="shared" si="31"/>
        <v>0</v>
      </c>
      <c r="L253" s="392">
        <f t="shared" si="32"/>
        <v>0</v>
      </c>
      <c r="M253" s="391"/>
      <c r="N253" s="359" t="str">
        <f t="shared" si="28"/>
        <v/>
      </c>
    </row>
    <row r="254" spans="1:17" s="360" customFormat="1" ht="13.8" thickTop="1">
      <c r="A254" s="390" t="s">
        <v>293</v>
      </c>
      <c r="B254" s="389" t="s">
        <v>302</v>
      </c>
      <c r="C254" s="388"/>
      <c r="D254" s="387" t="s">
        <v>299</v>
      </c>
      <c r="E254" s="386" t="s">
        <v>293</v>
      </c>
      <c r="F254" s="385" t="s">
        <v>293</v>
      </c>
      <c r="G254" s="384" t="s">
        <v>293</v>
      </c>
      <c r="H254" s="383">
        <f>SUMIFS(H204:H253,$A204:$A253,"設備費")</f>
        <v>0</v>
      </c>
      <c r="I254" s="384" t="s">
        <v>292</v>
      </c>
      <c r="J254" s="383">
        <f>SUMIFS(J204:J253,$A204:$A253,"設備費")</f>
        <v>0</v>
      </c>
      <c r="K254" s="384" t="s">
        <v>292</v>
      </c>
      <c r="L254" s="383">
        <f>SUMIFS(L204:L253,$A204:$A253,"設備費")</f>
        <v>0</v>
      </c>
      <c r="M254" s="382" t="s">
        <v>293</v>
      </c>
      <c r="N254" s="359" t="str">
        <f t="shared" si="28"/>
        <v/>
      </c>
      <c r="O254" s="360" t="s">
        <v>301</v>
      </c>
    </row>
    <row r="255" spans="1:17" s="360" customFormat="1">
      <c r="A255" s="381" t="s">
        <v>293</v>
      </c>
      <c r="B255" s="380" t="s">
        <v>300</v>
      </c>
      <c r="C255" s="379"/>
      <c r="D255" s="378" t="s">
        <v>299</v>
      </c>
      <c r="E255" s="377" t="s">
        <v>293</v>
      </c>
      <c r="F255" s="376" t="s">
        <v>293</v>
      </c>
      <c r="G255" s="375" t="s">
        <v>293</v>
      </c>
      <c r="H255" s="374">
        <f>SUMIFS(H204:H253,$A204:$A253,"工事費")</f>
        <v>0</v>
      </c>
      <c r="I255" s="375" t="s">
        <v>292</v>
      </c>
      <c r="J255" s="374">
        <f>SUMIFS(J204:J253,$A204:$A253,"工事費")</f>
        <v>0</v>
      </c>
      <c r="K255" s="375" t="s">
        <v>292</v>
      </c>
      <c r="L255" s="374">
        <f>SUMIFS(L204:L253,$A204:$A253,"工事費")</f>
        <v>0</v>
      </c>
      <c r="M255" s="373" t="s">
        <v>293</v>
      </c>
      <c r="N255" s="359" t="str">
        <f t="shared" si="28"/>
        <v/>
      </c>
      <c r="O255" s="372" t="s">
        <v>298</v>
      </c>
      <c r="P255" s="372" t="s">
        <v>297</v>
      </c>
      <c r="Q255" s="372" t="s">
        <v>296</v>
      </c>
    </row>
    <row r="256" spans="1:17" s="360" customFormat="1" ht="13.8" thickBot="1">
      <c r="A256" s="371" t="s">
        <v>293</v>
      </c>
      <c r="B256" s="370" t="s">
        <v>295</v>
      </c>
      <c r="C256" s="369"/>
      <c r="D256" s="368" t="s">
        <v>294</v>
      </c>
      <c r="E256" s="367" t="s">
        <v>293</v>
      </c>
      <c r="F256" s="366" t="s">
        <v>293</v>
      </c>
      <c r="G256" s="364" t="s">
        <v>293</v>
      </c>
      <c r="H256" s="365">
        <f>SUM(H204:H253)</f>
        <v>0</v>
      </c>
      <c r="I256" s="364" t="s">
        <v>292</v>
      </c>
      <c r="J256" s="365">
        <f>SUM(J204:J253)</f>
        <v>0</v>
      </c>
      <c r="K256" s="364" t="s">
        <v>292</v>
      </c>
      <c r="L256" s="363">
        <f>SUM(L204:L253)</f>
        <v>0</v>
      </c>
      <c r="M256" s="362" t="s">
        <v>293</v>
      </c>
      <c r="N256" s="359" t="str">
        <f t="shared" si="28"/>
        <v/>
      </c>
      <c r="O256" s="361" t="str">
        <f>IF(SUM(H254:H255)=H256,"","入力ミス")</f>
        <v/>
      </c>
      <c r="P256" s="361" t="str">
        <f>IF(SUM(J254:J255)=J256,"","入力ミス")</f>
        <v/>
      </c>
      <c r="Q256" s="361" t="str">
        <f>IF(SUM(L254:L255)=L256,"","入力ミス")</f>
        <v/>
      </c>
    </row>
    <row r="257" spans="1:14" s="360" customFormat="1">
      <c r="A257" s="414"/>
      <c r="B257" s="413"/>
      <c r="C257" s="412"/>
      <c r="D257" s="773" t="s">
        <v>303</v>
      </c>
      <c r="E257" s="410"/>
      <c r="F257" s="374"/>
      <c r="G257" s="409"/>
      <c r="H257" s="392"/>
      <c r="I257" s="409"/>
      <c r="J257" s="392"/>
      <c r="K257" s="409"/>
      <c r="L257" s="408"/>
      <c r="M257" s="407"/>
      <c r="N257" s="359" t="str">
        <f t="shared" si="28"/>
        <v/>
      </c>
    </row>
    <row r="258" spans="1:14" s="360" customFormat="1">
      <c r="A258" s="401"/>
      <c r="B258" s="406"/>
      <c r="C258" s="399"/>
      <c r="D258" s="405"/>
      <c r="E258" s="397"/>
      <c r="F258" s="404"/>
      <c r="G258" s="394"/>
      <c r="H258" s="392">
        <f t="shared" ref="H258:H289" si="33">$F258*G258</f>
        <v>0</v>
      </c>
      <c r="I258" s="394"/>
      <c r="J258" s="392">
        <f t="shared" ref="J258:J289" si="34">$F258*I258</f>
        <v>0</v>
      </c>
      <c r="K258" s="393">
        <f t="shared" ref="K258:K289" si="35">G258-I258</f>
        <v>0</v>
      </c>
      <c r="L258" s="392">
        <f t="shared" ref="L258:L289" si="36">$F258*K258</f>
        <v>0</v>
      </c>
      <c r="M258" s="402"/>
      <c r="N258" s="359" t="str">
        <f t="shared" si="28"/>
        <v/>
      </c>
    </row>
    <row r="259" spans="1:14" s="360" customFormat="1">
      <c r="A259" s="401"/>
      <c r="B259" s="400"/>
      <c r="C259" s="399"/>
      <c r="D259" s="398"/>
      <c r="E259" s="397"/>
      <c r="F259" s="404"/>
      <c r="G259" s="394"/>
      <c r="H259" s="392">
        <f t="shared" si="33"/>
        <v>0</v>
      </c>
      <c r="I259" s="394"/>
      <c r="J259" s="392">
        <f t="shared" si="34"/>
        <v>0</v>
      </c>
      <c r="K259" s="393">
        <f t="shared" si="35"/>
        <v>0</v>
      </c>
      <c r="L259" s="392">
        <f t="shared" si="36"/>
        <v>0</v>
      </c>
      <c r="M259" s="402"/>
      <c r="N259" s="359" t="str">
        <f t="shared" si="28"/>
        <v/>
      </c>
    </row>
    <row r="260" spans="1:14" s="360" customFormat="1">
      <c r="A260" s="401"/>
      <c r="B260" s="400"/>
      <c r="C260" s="399"/>
      <c r="D260" s="398"/>
      <c r="E260" s="397"/>
      <c r="F260" s="404"/>
      <c r="G260" s="394"/>
      <c r="H260" s="392">
        <f t="shared" si="33"/>
        <v>0</v>
      </c>
      <c r="I260" s="394"/>
      <c r="J260" s="392">
        <f t="shared" si="34"/>
        <v>0</v>
      </c>
      <c r="K260" s="393">
        <f t="shared" si="35"/>
        <v>0</v>
      </c>
      <c r="L260" s="392">
        <f t="shared" si="36"/>
        <v>0</v>
      </c>
      <c r="M260" s="402"/>
      <c r="N260" s="359" t="str">
        <f t="shared" si="28"/>
        <v/>
      </c>
    </row>
    <row r="261" spans="1:14" s="360" customFormat="1">
      <c r="A261" s="401"/>
      <c r="B261" s="400"/>
      <c r="C261" s="399"/>
      <c r="D261" s="398"/>
      <c r="E261" s="397"/>
      <c r="F261" s="404"/>
      <c r="G261" s="394"/>
      <c r="H261" s="392">
        <f t="shared" si="33"/>
        <v>0</v>
      </c>
      <c r="I261" s="394"/>
      <c r="J261" s="392">
        <f t="shared" si="34"/>
        <v>0</v>
      </c>
      <c r="K261" s="393">
        <f t="shared" si="35"/>
        <v>0</v>
      </c>
      <c r="L261" s="392">
        <f t="shared" si="36"/>
        <v>0</v>
      </c>
      <c r="M261" s="402"/>
      <c r="N261" s="359" t="str">
        <f t="shared" si="28"/>
        <v/>
      </c>
    </row>
    <row r="262" spans="1:14" s="360" customFormat="1">
      <c r="A262" s="401"/>
      <c r="B262" s="400"/>
      <c r="C262" s="399"/>
      <c r="D262" s="398"/>
      <c r="E262" s="397"/>
      <c r="F262" s="404"/>
      <c r="G262" s="394"/>
      <c r="H262" s="392">
        <f t="shared" si="33"/>
        <v>0</v>
      </c>
      <c r="I262" s="394"/>
      <c r="J262" s="392">
        <f t="shared" si="34"/>
        <v>0</v>
      </c>
      <c r="K262" s="393">
        <f t="shared" si="35"/>
        <v>0</v>
      </c>
      <c r="L262" s="392">
        <f t="shared" si="36"/>
        <v>0</v>
      </c>
      <c r="M262" s="402"/>
      <c r="N262" s="359" t="str">
        <f t="shared" si="28"/>
        <v/>
      </c>
    </row>
    <row r="263" spans="1:14" s="360" customFormat="1">
      <c r="A263" s="401"/>
      <c r="B263" s="400"/>
      <c r="C263" s="399"/>
      <c r="D263" s="398"/>
      <c r="E263" s="397"/>
      <c r="F263" s="404"/>
      <c r="G263" s="394"/>
      <c r="H263" s="392">
        <f t="shared" si="33"/>
        <v>0</v>
      </c>
      <c r="I263" s="394"/>
      <c r="J263" s="392">
        <f t="shared" si="34"/>
        <v>0</v>
      </c>
      <c r="K263" s="393">
        <f t="shared" si="35"/>
        <v>0</v>
      </c>
      <c r="L263" s="392">
        <f t="shared" si="36"/>
        <v>0</v>
      </c>
      <c r="M263" s="402"/>
      <c r="N263" s="359" t="str">
        <f t="shared" si="28"/>
        <v/>
      </c>
    </row>
    <row r="264" spans="1:14" s="360" customFormat="1">
      <c r="A264" s="401"/>
      <c r="B264" s="400"/>
      <c r="C264" s="399"/>
      <c r="D264" s="398"/>
      <c r="E264" s="397"/>
      <c r="F264" s="404"/>
      <c r="G264" s="394"/>
      <c r="H264" s="392">
        <f t="shared" si="33"/>
        <v>0</v>
      </c>
      <c r="I264" s="394"/>
      <c r="J264" s="392">
        <f t="shared" si="34"/>
        <v>0</v>
      </c>
      <c r="K264" s="393">
        <f t="shared" si="35"/>
        <v>0</v>
      </c>
      <c r="L264" s="392">
        <f t="shared" si="36"/>
        <v>0</v>
      </c>
      <c r="M264" s="402"/>
      <c r="N264" s="359" t="str">
        <f t="shared" si="28"/>
        <v/>
      </c>
    </row>
    <row r="265" spans="1:14" s="360" customFormat="1">
      <c r="A265" s="401"/>
      <c r="B265" s="400"/>
      <c r="C265" s="399"/>
      <c r="D265" s="398"/>
      <c r="E265" s="397"/>
      <c r="F265" s="404"/>
      <c r="G265" s="394"/>
      <c r="H265" s="392">
        <f t="shared" si="33"/>
        <v>0</v>
      </c>
      <c r="I265" s="394"/>
      <c r="J265" s="392">
        <f t="shared" si="34"/>
        <v>0</v>
      </c>
      <c r="K265" s="393">
        <f t="shared" si="35"/>
        <v>0</v>
      </c>
      <c r="L265" s="392">
        <f t="shared" si="36"/>
        <v>0</v>
      </c>
      <c r="M265" s="402"/>
      <c r="N265" s="359" t="str">
        <f t="shared" si="28"/>
        <v/>
      </c>
    </row>
    <row r="266" spans="1:14" s="360" customFormat="1">
      <c r="A266" s="401"/>
      <c r="B266" s="400"/>
      <c r="C266" s="399"/>
      <c r="D266" s="398"/>
      <c r="E266" s="397"/>
      <c r="F266" s="404"/>
      <c r="G266" s="394"/>
      <c r="H266" s="392">
        <f t="shared" si="33"/>
        <v>0</v>
      </c>
      <c r="I266" s="394"/>
      <c r="J266" s="392">
        <f t="shared" si="34"/>
        <v>0</v>
      </c>
      <c r="K266" s="393">
        <f t="shared" si="35"/>
        <v>0</v>
      </c>
      <c r="L266" s="392">
        <f t="shared" si="36"/>
        <v>0</v>
      </c>
      <c r="M266" s="402"/>
      <c r="N266" s="359" t="str">
        <f t="shared" si="28"/>
        <v/>
      </c>
    </row>
    <row r="267" spans="1:14" s="360" customFormat="1">
      <c r="A267" s="401"/>
      <c r="B267" s="400"/>
      <c r="C267" s="399"/>
      <c r="D267" s="398"/>
      <c r="E267" s="397"/>
      <c r="F267" s="404"/>
      <c r="G267" s="394"/>
      <c r="H267" s="392">
        <f t="shared" si="33"/>
        <v>0</v>
      </c>
      <c r="I267" s="394"/>
      <c r="J267" s="392">
        <f t="shared" si="34"/>
        <v>0</v>
      </c>
      <c r="K267" s="393">
        <f t="shared" si="35"/>
        <v>0</v>
      </c>
      <c r="L267" s="392">
        <f t="shared" si="36"/>
        <v>0</v>
      </c>
      <c r="M267" s="402"/>
      <c r="N267" s="359" t="str">
        <f t="shared" si="28"/>
        <v/>
      </c>
    </row>
    <row r="268" spans="1:14" s="360" customFormat="1">
      <c r="A268" s="401"/>
      <c r="B268" s="400"/>
      <c r="C268" s="399"/>
      <c r="D268" s="398"/>
      <c r="E268" s="397"/>
      <c r="F268" s="404"/>
      <c r="G268" s="394"/>
      <c r="H268" s="392">
        <f t="shared" si="33"/>
        <v>0</v>
      </c>
      <c r="I268" s="394"/>
      <c r="J268" s="392">
        <f t="shared" si="34"/>
        <v>0</v>
      </c>
      <c r="K268" s="393">
        <f t="shared" si="35"/>
        <v>0</v>
      </c>
      <c r="L268" s="392">
        <f t="shared" si="36"/>
        <v>0</v>
      </c>
      <c r="M268" s="402"/>
      <c r="N268" s="359" t="str">
        <f t="shared" si="28"/>
        <v/>
      </c>
    </row>
    <row r="269" spans="1:14" s="360" customFormat="1">
      <c r="A269" s="401"/>
      <c r="B269" s="400"/>
      <c r="C269" s="399"/>
      <c r="D269" s="398"/>
      <c r="E269" s="397"/>
      <c r="F269" s="404"/>
      <c r="G269" s="394"/>
      <c r="H269" s="392">
        <f t="shared" si="33"/>
        <v>0</v>
      </c>
      <c r="I269" s="394"/>
      <c r="J269" s="392">
        <f t="shared" si="34"/>
        <v>0</v>
      </c>
      <c r="K269" s="393">
        <f t="shared" si="35"/>
        <v>0</v>
      </c>
      <c r="L269" s="392">
        <f t="shared" si="36"/>
        <v>0</v>
      </c>
      <c r="M269" s="402"/>
      <c r="N269" s="359" t="str">
        <f t="shared" si="28"/>
        <v/>
      </c>
    </row>
    <row r="270" spans="1:14" s="360" customFormat="1">
      <c r="A270" s="401"/>
      <c r="B270" s="400"/>
      <c r="C270" s="399"/>
      <c r="D270" s="398"/>
      <c r="E270" s="397"/>
      <c r="F270" s="404"/>
      <c r="G270" s="394"/>
      <c r="H270" s="392">
        <f t="shared" si="33"/>
        <v>0</v>
      </c>
      <c r="I270" s="394"/>
      <c r="J270" s="392">
        <f t="shared" si="34"/>
        <v>0</v>
      </c>
      <c r="K270" s="393">
        <f t="shared" si="35"/>
        <v>0</v>
      </c>
      <c r="L270" s="392">
        <f t="shared" si="36"/>
        <v>0</v>
      </c>
      <c r="M270" s="402"/>
      <c r="N270" s="359" t="str">
        <f t="shared" ref="N270:N333" si="37">IF(J270+L270=H270,"","入力ミス")&amp;IF(L270&gt;=0,"","入力ミス")</f>
        <v/>
      </c>
    </row>
    <row r="271" spans="1:14" s="360" customFormat="1">
      <c r="A271" s="401"/>
      <c r="B271" s="400"/>
      <c r="C271" s="399"/>
      <c r="D271" s="398"/>
      <c r="E271" s="397"/>
      <c r="F271" s="404"/>
      <c r="G271" s="394"/>
      <c r="H271" s="392">
        <f t="shared" si="33"/>
        <v>0</v>
      </c>
      <c r="I271" s="394"/>
      <c r="J271" s="392">
        <f t="shared" si="34"/>
        <v>0</v>
      </c>
      <c r="K271" s="393">
        <f t="shared" si="35"/>
        <v>0</v>
      </c>
      <c r="L271" s="392">
        <f t="shared" si="36"/>
        <v>0</v>
      </c>
      <c r="M271" s="402"/>
      <c r="N271" s="359" t="str">
        <f t="shared" si="37"/>
        <v/>
      </c>
    </row>
    <row r="272" spans="1:14" s="360" customFormat="1">
      <c r="A272" s="401"/>
      <c r="B272" s="400"/>
      <c r="C272" s="399"/>
      <c r="D272" s="398"/>
      <c r="E272" s="397"/>
      <c r="F272" s="404"/>
      <c r="G272" s="394"/>
      <c r="H272" s="392">
        <f t="shared" si="33"/>
        <v>0</v>
      </c>
      <c r="I272" s="394"/>
      <c r="J272" s="392">
        <f t="shared" si="34"/>
        <v>0</v>
      </c>
      <c r="K272" s="393">
        <f t="shared" si="35"/>
        <v>0</v>
      </c>
      <c r="L272" s="392">
        <f t="shared" si="36"/>
        <v>0</v>
      </c>
      <c r="M272" s="402"/>
      <c r="N272" s="359" t="str">
        <f t="shared" si="37"/>
        <v/>
      </c>
    </row>
    <row r="273" spans="1:14" s="360" customFormat="1">
      <c r="A273" s="401"/>
      <c r="B273" s="400"/>
      <c r="C273" s="399"/>
      <c r="D273" s="398"/>
      <c r="E273" s="397"/>
      <c r="F273" s="404"/>
      <c r="G273" s="394"/>
      <c r="H273" s="392">
        <f t="shared" si="33"/>
        <v>0</v>
      </c>
      <c r="I273" s="394"/>
      <c r="J273" s="392">
        <f t="shared" si="34"/>
        <v>0</v>
      </c>
      <c r="K273" s="393">
        <f t="shared" si="35"/>
        <v>0</v>
      </c>
      <c r="L273" s="392">
        <f t="shared" si="36"/>
        <v>0</v>
      </c>
      <c r="M273" s="402"/>
      <c r="N273" s="359" t="str">
        <f t="shared" si="37"/>
        <v/>
      </c>
    </row>
    <row r="274" spans="1:14" s="360" customFormat="1">
      <c r="A274" s="401"/>
      <c r="B274" s="400"/>
      <c r="C274" s="399"/>
      <c r="D274" s="398"/>
      <c r="E274" s="397"/>
      <c r="F274" s="404"/>
      <c r="G274" s="394"/>
      <c r="H274" s="392">
        <f t="shared" si="33"/>
        <v>0</v>
      </c>
      <c r="I274" s="394"/>
      <c r="J274" s="392">
        <f t="shared" si="34"/>
        <v>0</v>
      </c>
      <c r="K274" s="393">
        <f t="shared" si="35"/>
        <v>0</v>
      </c>
      <c r="L274" s="392">
        <f t="shared" si="36"/>
        <v>0</v>
      </c>
      <c r="M274" s="402"/>
      <c r="N274" s="359" t="str">
        <f t="shared" si="37"/>
        <v/>
      </c>
    </row>
    <row r="275" spans="1:14" s="360" customFormat="1">
      <c r="A275" s="401"/>
      <c r="B275" s="400"/>
      <c r="C275" s="399"/>
      <c r="D275" s="398"/>
      <c r="E275" s="397"/>
      <c r="F275" s="404"/>
      <c r="G275" s="394"/>
      <c r="H275" s="392">
        <f t="shared" si="33"/>
        <v>0</v>
      </c>
      <c r="I275" s="394"/>
      <c r="J275" s="392">
        <f t="shared" si="34"/>
        <v>0</v>
      </c>
      <c r="K275" s="393">
        <f t="shared" si="35"/>
        <v>0</v>
      </c>
      <c r="L275" s="392">
        <f t="shared" si="36"/>
        <v>0</v>
      </c>
      <c r="M275" s="402"/>
      <c r="N275" s="359" t="str">
        <f t="shared" si="37"/>
        <v/>
      </c>
    </row>
    <row r="276" spans="1:14" s="360" customFormat="1">
      <c r="A276" s="401"/>
      <c r="B276" s="400"/>
      <c r="C276" s="399"/>
      <c r="D276" s="398"/>
      <c r="E276" s="397"/>
      <c r="F276" s="404"/>
      <c r="G276" s="394"/>
      <c r="H276" s="392">
        <f t="shared" si="33"/>
        <v>0</v>
      </c>
      <c r="I276" s="394"/>
      <c r="J276" s="392">
        <f t="shared" si="34"/>
        <v>0</v>
      </c>
      <c r="K276" s="393">
        <f t="shared" si="35"/>
        <v>0</v>
      </c>
      <c r="L276" s="392">
        <f t="shared" si="36"/>
        <v>0</v>
      </c>
      <c r="M276" s="402"/>
      <c r="N276" s="359" t="str">
        <f t="shared" si="37"/>
        <v/>
      </c>
    </row>
    <row r="277" spans="1:14" s="360" customFormat="1">
      <c r="A277" s="401"/>
      <c r="B277" s="400"/>
      <c r="C277" s="399"/>
      <c r="D277" s="398"/>
      <c r="E277" s="397"/>
      <c r="F277" s="404"/>
      <c r="G277" s="394"/>
      <c r="H277" s="392">
        <f t="shared" si="33"/>
        <v>0</v>
      </c>
      <c r="I277" s="394"/>
      <c r="J277" s="392">
        <f t="shared" si="34"/>
        <v>0</v>
      </c>
      <c r="K277" s="393">
        <f t="shared" si="35"/>
        <v>0</v>
      </c>
      <c r="L277" s="392">
        <f t="shared" si="36"/>
        <v>0</v>
      </c>
      <c r="M277" s="402"/>
      <c r="N277" s="359" t="str">
        <f t="shared" si="37"/>
        <v/>
      </c>
    </row>
    <row r="278" spans="1:14" s="360" customFormat="1">
      <c r="A278" s="401"/>
      <c r="B278" s="400"/>
      <c r="C278" s="399"/>
      <c r="D278" s="398"/>
      <c r="E278" s="397"/>
      <c r="F278" s="404"/>
      <c r="G278" s="394"/>
      <c r="H278" s="392">
        <f t="shared" si="33"/>
        <v>0</v>
      </c>
      <c r="I278" s="394"/>
      <c r="J278" s="392">
        <f t="shared" si="34"/>
        <v>0</v>
      </c>
      <c r="K278" s="393">
        <f t="shared" si="35"/>
        <v>0</v>
      </c>
      <c r="L278" s="392">
        <f t="shared" si="36"/>
        <v>0</v>
      </c>
      <c r="M278" s="402"/>
      <c r="N278" s="359" t="str">
        <f t="shared" si="37"/>
        <v/>
      </c>
    </row>
    <row r="279" spans="1:14" s="360" customFormat="1">
      <c r="A279" s="401"/>
      <c r="B279" s="400"/>
      <c r="C279" s="399"/>
      <c r="D279" s="398"/>
      <c r="E279" s="397"/>
      <c r="F279" s="404"/>
      <c r="G279" s="394"/>
      <c r="H279" s="392">
        <f t="shared" si="33"/>
        <v>0</v>
      </c>
      <c r="I279" s="394"/>
      <c r="J279" s="392">
        <f t="shared" si="34"/>
        <v>0</v>
      </c>
      <c r="K279" s="393">
        <f t="shared" si="35"/>
        <v>0</v>
      </c>
      <c r="L279" s="392">
        <f t="shared" si="36"/>
        <v>0</v>
      </c>
      <c r="M279" s="402"/>
      <c r="N279" s="359" t="str">
        <f t="shared" si="37"/>
        <v/>
      </c>
    </row>
    <row r="280" spans="1:14" s="360" customFormat="1">
      <c r="A280" s="401"/>
      <c r="B280" s="400"/>
      <c r="C280" s="399"/>
      <c r="D280" s="398"/>
      <c r="E280" s="397"/>
      <c r="F280" s="404"/>
      <c r="G280" s="394"/>
      <c r="H280" s="392">
        <f t="shared" si="33"/>
        <v>0</v>
      </c>
      <c r="I280" s="394"/>
      <c r="J280" s="392">
        <f t="shared" si="34"/>
        <v>0</v>
      </c>
      <c r="K280" s="393">
        <f t="shared" si="35"/>
        <v>0</v>
      </c>
      <c r="L280" s="392">
        <f t="shared" si="36"/>
        <v>0</v>
      </c>
      <c r="M280" s="402"/>
      <c r="N280" s="359" t="str">
        <f t="shared" si="37"/>
        <v/>
      </c>
    </row>
    <row r="281" spans="1:14" s="360" customFormat="1">
      <c r="A281" s="401"/>
      <c r="B281" s="400"/>
      <c r="C281" s="399"/>
      <c r="D281" s="398"/>
      <c r="E281" s="397"/>
      <c r="F281" s="404"/>
      <c r="G281" s="394"/>
      <c r="H281" s="392">
        <f t="shared" si="33"/>
        <v>0</v>
      </c>
      <c r="I281" s="394"/>
      <c r="J281" s="392">
        <f t="shared" si="34"/>
        <v>0</v>
      </c>
      <c r="K281" s="393">
        <f t="shared" si="35"/>
        <v>0</v>
      </c>
      <c r="L281" s="392">
        <f t="shared" si="36"/>
        <v>0</v>
      </c>
      <c r="M281" s="402"/>
      <c r="N281" s="359" t="str">
        <f t="shared" si="37"/>
        <v/>
      </c>
    </row>
    <row r="282" spans="1:14" s="360" customFormat="1">
      <c r="A282" s="401"/>
      <c r="B282" s="400"/>
      <c r="C282" s="399"/>
      <c r="D282" s="398"/>
      <c r="E282" s="397"/>
      <c r="F282" s="404"/>
      <c r="G282" s="394"/>
      <c r="H282" s="392">
        <f t="shared" si="33"/>
        <v>0</v>
      </c>
      <c r="I282" s="394"/>
      <c r="J282" s="392">
        <f t="shared" si="34"/>
        <v>0</v>
      </c>
      <c r="K282" s="393">
        <f t="shared" si="35"/>
        <v>0</v>
      </c>
      <c r="L282" s="392">
        <f t="shared" si="36"/>
        <v>0</v>
      </c>
      <c r="M282" s="402"/>
      <c r="N282" s="359" t="str">
        <f t="shared" si="37"/>
        <v/>
      </c>
    </row>
    <row r="283" spans="1:14" s="360" customFormat="1">
      <c r="A283" s="401"/>
      <c r="B283" s="400"/>
      <c r="C283" s="399"/>
      <c r="D283" s="398"/>
      <c r="E283" s="397"/>
      <c r="F283" s="404"/>
      <c r="G283" s="394"/>
      <c r="H283" s="392">
        <f t="shared" si="33"/>
        <v>0</v>
      </c>
      <c r="I283" s="394"/>
      <c r="J283" s="392">
        <f t="shared" si="34"/>
        <v>0</v>
      </c>
      <c r="K283" s="393">
        <f t="shared" si="35"/>
        <v>0</v>
      </c>
      <c r="L283" s="392">
        <f t="shared" si="36"/>
        <v>0</v>
      </c>
      <c r="M283" s="402"/>
      <c r="N283" s="359" t="str">
        <f t="shared" si="37"/>
        <v/>
      </c>
    </row>
    <row r="284" spans="1:14" s="360" customFormat="1">
      <c r="A284" s="401"/>
      <c r="B284" s="400"/>
      <c r="C284" s="399"/>
      <c r="D284" s="398"/>
      <c r="E284" s="397"/>
      <c r="F284" s="404"/>
      <c r="G284" s="394"/>
      <c r="H284" s="392">
        <f t="shared" si="33"/>
        <v>0</v>
      </c>
      <c r="I284" s="394"/>
      <c r="J284" s="392">
        <f t="shared" si="34"/>
        <v>0</v>
      </c>
      <c r="K284" s="393">
        <f t="shared" si="35"/>
        <v>0</v>
      </c>
      <c r="L284" s="392">
        <f t="shared" si="36"/>
        <v>0</v>
      </c>
      <c r="M284" s="402"/>
      <c r="N284" s="359" t="str">
        <f t="shared" si="37"/>
        <v/>
      </c>
    </row>
    <row r="285" spans="1:14" s="360" customFormat="1">
      <c r="A285" s="401"/>
      <c r="B285" s="400"/>
      <c r="C285" s="399"/>
      <c r="D285" s="398"/>
      <c r="E285" s="397"/>
      <c r="F285" s="404"/>
      <c r="G285" s="394"/>
      <c r="H285" s="392">
        <f t="shared" si="33"/>
        <v>0</v>
      </c>
      <c r="I285" s="394"/>
      <c r="J285" s="392">
        <f t="shared" si="34"/>
        <v>0</v>
      </c>
      <c r="K285" s="393">
        <f t="shared" si="35"/>
        <v>0</v>
      </c>
      <c r="L285" s="392">
        <f t="shared" si="36"/>
        <v>0</v>
      </c>
      <c r="M285" s="402"/>
      <c r="N285" s="359" t="str">
        <f t="shared" si="37"/>
        <v/>
      </c>
    </row>
    <row r="286" spans="1:14" s="360" customFormat="1">
      <c r="A286" s="401"/>
      <c r="B286" s="400"/>
      <c r="C286" s="399"/>
      <c r="D286" s="398"/>
      <c r="E286" s="397"/>
      <c r="F286" s="404"/>
      <c r="G286" s="394"/>
      <c r="H286" s="392">
        <f t="shared" si="33"/>
        <v>0</v>
      </c>
      <c r="I286" s="394"/>
      <c r="J286" s="392">
        <f t="shared" si="34"/>
        <v>0</v>
      </c>
      <c r="K286" s="393">
        <f t="shared" si="35"/>
        <v>0</v>
      </c>
      <c r="L286" s="392">
        <f t="shared" si="36"/>
        <v>0</v>
      </c>
      <c r="M286" s="402"/>
      <c r="N286" s="359" t="str">
        <f t="shared" si="37"/>
        <v/>
      </c>
    </row>
    <row r="287" spans="1:14" s="360" customFormat="1">
      <c r="A287" s="401"/>
      <c r="B287" s="400"/>
      <c r="C287" s="399"/>
      <c r="D287" s="398"/>
      <c r="E287" s="397"/>
      <c r="F287" s="404"/>
      <c r="G287" s="394"/>
      <c r="H287" s="392">
        <f t="shared" si="33"/>
        <v>0</v>
      </c>
      <c r="I287" s="394"/>
      <c r="J287" s="392">
        <f t="shared" si="34"/>
        <v>0</v>
      </c>
      <c r="K287" s="393">
        <f t="shared" si="35"/>
        <v>0</v>
      </c>
      <c r="L287" s="392">
        <f t="shared" si="36"/>
        <v>0</v>
      </c>
      <c r="M287" s="402"/>
      <c r="N287" s="359" t="str">
        <f t="shared" si="37"/>
        <v/>
      </c>
    </row>
    <row r="288" spans="1:14" s="360" customFormat="1">
      <c r="A288" s="401"/>
      <c r="B288" s="400"/>
      <c r="C288" s="399"/>
      <c r="D288" s="398"/>
      <c r="E288" s="397"/>
      <c r="F288" s="404"/>
      <c r="G288" s="394"/>
      <c r="H288" s="392">
        <f t="shared" si="33"/>
        <v>0</v>
      </c>
      <c r="I288" s="394"/>
      <c r="J288" s="392">
        <f t="shared" si="34"/>
        <v>0</v>
      </c>
      <c r="K288" s="393">
        <f t="shared" si="35"/>
        <v>0</v>
      </c>
      <c r="L288" s="392">
        <f t="shared" si="36"/>
        <v>0</v>
      </c>
      <c r="M288" s="402"/>
      <c r="N288" s="359" t="str">
        <f t="shared" si="37"/>
        <v/>
      </c>
    </row>
    <row r="289" spans="1:14" s="360" customFormat="1">
      <c r="A289" s="401"/>
      <c r="B289" s="400"/>
      <c r="C289" s="399"/>
      <c r="D289" s="398"/>
      <c r="E289" s="397"/>
      <c r="F289" s="404"/>
      <c r="G289" s="394"/>
      <c r="H289" s="392">
        <f t="shared" si="33"/>
        <v>0</v>
      </c>
      <c r="I289" s="394"/>
      <c r="J289" s="392">
        <f t="shared" si="34"/>
        <v>0</v>
      </c>
      <c r="K289" s="393">
        <f t="shared" si="35"/>
        <v>0</v>
      </c>
      <c r="L289" s="392">
        <f t="shared" si="36"/>
        <v>0</v>
      </c>
      <c r="M289" s="402"/>
      <c r="N289" s="359" t="str">
        <f t="shared" si="37"/>
        <v/>
      </c>
    </row>
    <row r="290" spans="1:14" s="360" customFormat="1">
      <c r="A290" s="401"/>
      <c r="B290" s="400"/>
      <c r="C290" s="399"/>
      <c r="D290" s="398"/>
      <c r="E290" s="397"/>
      <c r="F290" s="404"/>
      <c r="G290" s="394"/>
      <c r="H290" s="392">
        <f t="shared" ref="H290:H307" si="38">$F290*G290</f>
        <v>0</v>
      </c>
      <c r="I290" s="394"/>
      <c r="J290" s="392">
        <f t="shared" ref="J290:J307" si="39">$F290*I290</f>
        <v>0</v>
      </c>
      <c r="K290" s="393">
        <f t="shared" ref="K290:K307" si="40">G290-I290</f>
        <v>0</v>
      </c>
      <c r="L290" s="392">
        <f t="shared" ref="L290:L307" si="41">$F290*K290</f>
        <v>0</v>
      </c>
      <c r="M290" s="402"/>
      <c r="N290" s="359" t="str">
        <f t="shared" si="37"/>
        <v/>
      </c>
    </row>
    <row r="291" spans="1:14" s="360" customFormat="1">
      <c r="A291" s="401"/>
      <c r="B291" s="400"/>
      <c r="C291" s="399"/>
      <c r="D291" s="398"/>
      <c r="E291" s="397"/>
      <c r="F291" s="404"/>
      <c r="G291" s="394"/>
      <c r="H291" s="392">
        <f t="shared" si="38"/>
        <v>0</v>
      </c>
      <c r="I291" s="394"/>
      <c r="J291" s="392">
        <f t="shared" si="39"/>
        <v>0</v>
      </c>
      <c r="K291" s="393">
        <f t="shared" si="40"/>
        <v>0</v>
      </c>
      <c r="L291" s="392">
        <f t="shared" si="41"/>
        <v>0</v>
      </c>
      <c r="M291" s="402"/>
      <c r="N291" s="359" t="str">
        <f t="shared" si="37"/>
        <v/>
      </c>
    </row>
    <row r="292" spans="1:14" s="360" customFormat="1">
      <c r="A292" s="401"/>
      <c r="B292" s="400"/>
      <c r="C292" s="399"/>
      <c r="D292" s="398"/>
      <c r="E292" s="397"/>
      <c r="F292" s="404"/>
      <c r="G292" s="394"/>
      <c r="H292" s="392">
        <f t="shared" si="38"/>
        <v>0</v>
      </c>
      <c r="I292" s="394"/>
      <c r="J292" s="392">
        <f t="shared" si="39"/>
        <v>0</v>
      </c>
      <c r="K292" s="393">
        <f t="shared" si="40"/>
        <v>0</v>
      </c>
      <c r="L292" s="392">
        <f t="shared" si="41"/>
        <v>0</v>
      </c>
      <c r="M292" s="402"/>
      <c r="N292" s="359" t="str">
        <f t="shared" si="37"/>
        <v/>
      </c>
    </row>
    <row r="293" spans="1:14" s="360" customFormat="1">
      <c r="A293" s="401"/>
      <c r="B293" s="400"/>
      <c r="C293" s="399"/>
      <c r="D293" s="398"/>
      <c r="E293" s="397"/>
      <c r="F293" s="404"/>
      <c r="G293" s="394"/>
      <c r="H293" s="392">
        <f t="shared" si="38"/>
        <v>0</v>
      </c>
      <c r="I293" s="394"/>
      <c r="J293" s="392">
        <f t="shared" si="39"/>
        <v>0</v>
      </c>
      <c r="K293" s="393">
        <f t="shared" si="40"/>
        <v>0</v>
      </c>
      <c r="L293" s="392">
        <f t="shared" si="41"/>
        <v>0</v>
      </c>
      <c r="M293" s="402"/>
      <c r="N293" s="359" t="str">
        <f t="shared" si="37"/>
        <v/>
      </c>
    </row>
    <row r="294" spans="1:14" s="360" customFormat="1">
      <c r="A294" s="401"/>
      <c r="B294" s="400"/>
      <c r="C294" s="399"/>
      <c r="D294" s="398"/>
      <c r="E294" s="397"/>
      <c r="F294" s="404"/>
      <c r="G294" s="394"/>
      <c r="H294" s="392">
        <f t="shared" si="38"/>
        <v>0</v>
      </c>
      <c r="I294" s="394"/>
      <c r="J294" s="392">
        <f t="shared" si="39"/>
        <v>0</v>
      </c>
      <c r="K294" s="393">
        <f t="shared" si="40"/>
        <v>0</v>
      </c>
      <c r="L294" s="392">
        <f t="shared" si="41"/>
        <v>0</v>
      </c>
      <c r="M294" s="402"/>
      <c r="N294" s="359" t="str">
        <f t="shared" si="37"/>
        <v/>
      </c>
    </row>
    <row r="295" spans="1:14" s="360" customFormat="1">
      <c r="A295" s="401"/>
      <c r="B295" s="400"/>
      <c r="C295" s="399"/>
      <c r="D295" s="398"/>
      <c r="E295" s="397"/>
      <c r="F295" s="404"/>
      <c r="G295" s="394"/>
      <c r="H295" s="392">
        <f t="shared" si="38"/>
        <v>0</v>
      </c>
      <c r="I295" s="394"/>
      <c r="J295" s="392">
        <f t="shared" si="39"/>
        <v>0</v>
      </c>
      <c r="K295" s="393">
        <f t="shared" si="40"/>
        <v>0</v>
      </c>
      <c r="L295" s="392">
        <f t="shared" si="41"/>
        <v>0</v>
      </c>
      <c r="M295" s="402"/>
      <c r="N295" s="359" t="str">
        <f t="shared" si="37"/>
        <v/>
      </c>
    </row>
    <row r="296" spans="1:14" s="360" customFormat="1">
      <c r="A296" s="401"/>
      <c r="B296" s="400"/>
      <c r="C296" s="399"/>
      <c r="D296" s="398"/>
      <c r="E296" s="397"/>
      <c r="F296" s="404"/>
      <c r="G296" s="394"/>
      <c r="H296" s="392">
        <f t="shared" si="38"/>
        <v>0</v>
      </c>
      <c r="I296" s="394"/>
      <c r="J296" s="392">
        <f t="shared" si="39"/>
        <v>0</v>
      </c>
      <c r="K296" s="393">
        <f t="shared" si="40"/>
        <v>0</v>
      </c>
      <c r="L296" s="392">
        <f t="shared" si="41"/>
        <v>0</v>
      </c>
      <c r="M296" s="402"/>
      <c r="N296" s="359" t="str">
        <f t="shared" si="37"/>
        <v/>
      </c>
    </row>
    <row r="297" spans="1:14" s="360" customFormat="1">
      <c r="A297" s="401"/>
      <c r="B297" s="400"/>
      <c r="C297" s="399"/>
      <c r="D297" s="398"/>
      <c r="E297" s="397"/>
      <c r="F297" s="404"/>
      <c r="G297" s="394"/>
      <c r="H297" s="392">
        <f t="shared" si="38"/>
        <v>0</v>
      </c>
      <c r="I297" s="394"/>
      <c r="J297" s="392">
        <f t="shared" si="39"/>
        <v>0</v>
      </c>
      <c r="K297" s="393">
        <f t="shared" si="40"/>
        <v>0</v>
      </c>
      <c r="L297" s="392">
        <f t="shared" si="41"/>
        <v>0</v>
      </c>
      <c r="M297" s="402"/>
      <c r="N297" s="359" t="str">
        <f t="shared" si="37"/>
        <v/>
      </c>
    </row>
    <row r="298" spans="1:14" s="360" customFormat="1">
      <c r="A298" s="401"/>
      <c r="B298" s="400"/>
      <c r="C298" s="399"/>
      <c r="D298" s="398"/>
      <c r="E298" s="397"/>
      <c r="F298" s="404"/>
      <c r="G298" s="394"/>
      <c r="H298" s="392">
        <f t="shared" si="38"/>
        <v>0</v>
      </c>
      <c r="I298" s="394"/>
      <c r="J298" s="392">
        <f t="shared" si="39"/>
        <v>0</v>
      </c>
      <c r="K298" s="393">
        <f t="shared" si="40"/>
        <v>0</v>
      </c>
      <c r="L298" s="392">
        <f t="shared" si="41"/>
        <v>0</v>
      </c>
      <c r="M298" s="402"/>
      <c r="N298" s="359" t="str">
        <f t="shared" si="37"/>
        <v/>
      </c>
    </row>
    <row r="299" spans="1:14" s="360" customFormat="1">
      <c r="A299" s="401"/>
      <c r="B299" s="400"/>
      <c r="C299" s="399"/>
      <c r="D299" s="398"/>
      <c r="E299" s="397"/>
      <c r="F299" s="404"/>
      <c r="G299" s="394"/>
      <c r="H299" s="392">
        <f t="shared" si="38"/>
        <v>0</v>
      </c>
      <c r="I299" s="394"/>
      <c r="J299" s="392">
        <f t="shared" si="39"/>
        <v>0</v>
      </c>
      <c r="K299" s="393">
        <f t="shared" si="40"/>
        <v>0</v>
      </c>
      <c r="L299" s="392">
        <f t="shared" si="41"/>
        <v>0</v>
      </c>
      <c r="M299" s="402"/>
      <c r="N299" s="359" t="str">
        <f t="shared" si="37"/>
        <v/>
      </c>
    </row>
    <row r="300" spans="1:14" s="360" customFormat="1">
      <c r="A300" s="401"/>
      <c r="B300" s="400"/>
      <c r="C300" s="399"/>
      <c r="D300" s="398"/>
      <c r="E300" s="397"/>
      <c r="F300" s="404"/>
      <c r="G300" s="394"/>
      <c r="H300" s="392">
        <f t="shared" si="38"/>
        <v>0</v>
      </c>
      <c r="I300" s="394"/>
      <c r="J300" s="392">
        <f t="shared" si="39"/>
        <v>0</v>
      </c>
      <c r="K300" s="393">
        <f t="shared" si="40"/>
        <v>0</v>
      </c>
      <c r="L300" s="392">
        <f t="shared" si="41"/>
        <v>0</v>
      </c>
      <c r="M300" s="402"/>
      <c r="N300" s="359" t="str">
        <f t="shared" si="37"/>
        <v/>
      </c>
    </row>
    <row r="301" spans="1:14" s="360" customFormat="1">
      <c r="A301" s="401"/>
      <c r="B301" s="400"/>
      <c r="C301" s="399"/>
      <c r="D301" s="398"/>
      <c r="E301" s="397"/>
      <c r="F301" s="404"/>
      <c r="G301" s="394"/>
      <c r="H301" s="392">
        <f t="shared" si="38"/>
        <v>0</v>
      </c>
      <c r="I301" s="394"/>
      <c r="J301" s="392">
        <f t="shared" si="39"/>
        <v>0</v>
      </c>
      <c r="K301" s="393">
        <f t="shared" si="40"/>
        <v>0</v>
      </c>
      <c r="L301" s="392">
        <f t="shared" si="41"/>
        <v>0</v>
      </c>
      <c r="M301" s="402"/>
      <c r="N301" s="359" t="str">
        <f t="shared" si="37"/>
        <v/>
      </c>
    </row>
    <row r="302" spans="1:14" s="360" customFormat="1">
      <c r="A302" s="401"/>
      <c r="B302" s="400"/>
      <c r="C302" s="399"/>
      <c r="D302" s="398"/>
      <c r="E302" s="397"/>
      <c r="F302" s="404"/>
      <c r="G302" s="394"/>
      <c r="H302" s="392">
        <f t="shared" si="38"/>
        <v>0</v>
      </c>
      <c r="I302" s="394"/>
      <c r="J302" s="392">
        <f t="shared" si="39"/>
        <v>0</v>
      </c>
      <c r="K302" s="393">
        <f t="shared" si="40"/>
        <v>0</v>
      </c>
      <c r="L302" s="392">
        <f t="shared" si="41"/>
        <v>0</v>
      </c>
      <c r="M302" s="402"/>
      <c r="N302" s="359" t="str">
        <f t="shared" si="37"/>
        <v/>
      </c>
    </row>
    <row r="303" spans="1:14" s="360" customFormat="1">
      <c r="A303" s="401"/>
      <c r="B303" s="400"/>
      <c r="C303" s="399"/>
      <c r="D303" s="398"/>
      <c r="E303" s="397"/>
      <c r="F303" s="404"/>
      <c r="G303" s="394"/>
      <c r="H303" s="392">
        <f t="shared" si="38"/>
        <v>0</v>
      </c>
      <c r="I303" s="394"/>
      <c r="J303" s="392">
        <f t="shared" si="39"/>
        <v>0</v>
      </c>
      <c r="K303" s="393">
        <f t="shared" si="40"/>
        <v>0</v>
      </c>
      <c r="L303" s="392">
        <f t="shared" si="41"/>
        <v>0</v>
      </c>
      <c r="M303" s="402"/>
      <c r="N303" s="359" t="str">
        <f t="shared" si="37"/>
        <v/>
      </c>
    </row>
    <row r="304" spans="1:14" s="360" customFormat="1">
      <c r="A304" s="401"/>
      <c r="B304" s="400"/>
      <c r="C304" s="399"/>
      <c r="D304" s="398"/>
      <c r="E304" s="397"/>
      <c r="F304" s="404"/>
      <c r="G304" s="394"/>
      <c r="H304" s="392">
        <f t="shared" si="38"/>
        <v>0</v>
      </c>
      <c r="I304" s="394"/>
      <c r="J304" s="392">
        <f t="shared" si="39"/>
        <v>0</v>
      </c>
      <c r="K304" s="393">
        <f t="shared" si="40"/>
        <v>0</v>
      </c>
      <c r="L304" s="392">
        <f t="shared" si="41"/>
        <v>0</v>
      </c>
      <c r="M304" s="402"/>
      <c r="N304" s="359" t="str">
        <f t="shared" si="37"/>
        <v/>
      </c>
    </row>
    <row r="305" spans="1:17" s="360" customFormat="1">
      <c r="A305" s="401"/>
      <c r="B305" s="400"/>
      <c r="C305" s="399"/>
      <c r="D305" s="398"/>
      <c r="E305" s="397"/>
      <c r="F305" s="404"/>
      <c r="G305" s="394"/>
      <c r="H305" s="392">
        <f t="shared" si="38"/>
        <v>0</v>
      </c>
      <c r="I305" s="394"/>
      <c r="J305" s="392">
        <f t="shared" si="39"/>
        <v>0</v>
      </c>
      <c r="K305" s="393">
        <f t="shared" si="40"/>
        <v>0</v>
      </c>
      <c r="L305" s="392">
        <f t="shared" si="41"/>
        <v>0</v>
      </c>
      <c r="M305" s="402"/>
      <c r="N305" s="359" t="str">
        <f t="shared" si="37"/>
        <v/>
      </c>
    </row>
    <row r="306" spans="1:17" s="360" customFormat="1">
      <c r="A306" s="401"/>
      <c r="B306" s="400"/>
      <c r="C306" s="399"/>
      <c r="D306" s="398"/>
      <c r="E306" s="397"/>
      <c r="F306" s="403"/>
      <c r="G306" s="394"/>
      <c r="H306" s="392">
        <f t="shared" si="38"/>
        <v>0</v>
      </c>
      <c r="I306" s="394"/>
      <c r="J306" s="392">
        <f t="shared" si="39"/>
        <v>0</v>
      </c>
      <c r="K306" s="393">
        <f t="shared" si="40"/>
        <v>0</v>
      </c>
      <c r="L306" s="392">
        <f t="shared" si="41"/>
        <v>0</v>
      </c>
      <c r="M306" s="402"/>
      <c r="N306" s="359" t="str">
        <f t="shared" si="37"/>
        <v/>
      </c>
    </row>
    <row r="307" spans="1:17" s="360" customFormat="1" ht="13.8" thickBot="1">
      <c r="A307" s="401"/>
      <c r="B307" s="400"/>
      <c r="C307" s="399"/>
      <c r="D307" s="398"/>
      <c r="E307" s="397"/>
      <c r="F307" s="396"/>
      <c r="G307" s="395"/>
      <c r="H307" s="392">
        <f t="shared" si="38"/>
        <v>0</v>
      </c>
      <c r="I307" s="394"/>
      <c r="J307" s="392">
        <f t="shared" si="39"/>
        <v>0</v>
      </c>
      <c r="K307" s="393">
        <f t="shared" si="40"/>
        <v>0</v>
      </c>
      <c r="L307" s="392">
        <f t="shared" si="41"/>
        <v>0</v>
      </c>
      <c r="M307" s="391"/>
      <c r="N307" s="359" t="str">
        <f t="shared" si="37"/>
        <v/>
      </c>
    </row>
    <row r="308" spans="1:17" s="360" customFormat="1" ht="13.8" thickTop="1">
      <c r="A308" s="390" t="s">
        <v>293</v>
      </c>
      <c r="B308" s="389" t="s">
        <v>302</v>
      </c>
      <c r="C308" s="388"/>
      <c r="D308" s="387" t="s">
        <v>299</v>
      </c>
      <c r="E308" s="386" t="s">
        <v>293</v>
      </c>
      <c r="F308" s="385" t="s">
        <v>293</v>
      </c>
      <c r="G308" s="384" t="s">
        <v>293</v>
      </c>
      <c r="H308" s="383">
        <f>SUMIFS(H258:H307,$A258:$A307,"設備費")</f>
        <v>0</v>
      </c>
      <c r="I308" s="384" t="s">
        <v>292</v>
      </c>
      <c r="J308" s="383">
        <f>SUMIFS(J258:J307,$A258:$A307,"設備費")</f>
        <v>0</v>
      </c>
      <c r="K308" s="384" t="s">
        <v>292</v>
      </c>
      <c r="L308" s="383">
        <f>SUMIFS(L258:L307,$A258:$A307,"設備費")</f>
        <v>0</v>
      </c>
      <c r="M308" s="382" t="s">
        <v>293</v>
      </c>
      <c r="N308" s="359" t="str">
        <f t="shared" si="37"/>
        <v/>
      </c>
      <c r="O308" s="360" t="s">
        <v>301</v>
      </c>
    </row>
    <row r="309" spans="1:17" s="360" customFormat="1">
      <c r="A309" s="381" t="s">
        <v>293</v>
      </c>
      <c r="B309" s="380" t="s">
        <v>300</v>
      </c>
      <c r="C309" s="379"/>
      <c r="D309" s="378" t="s">
        <v>299</v>
      </c>
      <c r="E309" s="377" t="s">
        <v>293</v>
      </c>
      <c r="F309" s="376" t="s">
        <v>293</v>
      </c>
      <c r="G309" s="375" t="s">
        <v>293</v>
      </c>
      <c r="H309" s="374">
        <f>SUMIFS(H258:H307,$A258:$A307,"工事費")</f>
        <v>0</v>
      </c>
      <c r="I309" s="375" t="s">
        <v>292</v>
      </c>
      <c r="J309" s="374">
        <f>SUMIFS(J258:J307,$A258:$A307,"工事費")</f>
        <v>0</v>
      </c>
      <c r="K309" s="375" t="s">
        <v>292</v>
      </c>
      <c r="L309" s="374">
        <f>SUMIFS(L258:L307,$A258:$A307,"工事費")</f>
        <v>0</v>
      </c>
      <c r="M309" s="373" t="s">
        <v>293</v>
      </c>
      <c r="N309" s="359" t="str">
        <f t="shared" si="37"/>
        <v/>
      </c>
      <c r="O309" s="372" t="s">
        <v>298</v>
      </c>
      <c r="P309" s="372" t="s">
        <v>297</v>
      </c>
      <c r="Q309" s="372" t="s">
        <v>296</v>
      </c>
    </row>
    <row r="310" spans="1:17" s="360" customFormat="1" ht="13.8" thickBot="1">
      <c r="A310" s="371" t="s">
        <v>293</v>
      </c>
      <c r="B310" s="370" t="s">
        <v>295</v>
      </c>
      <c r="C310" s="369"/>
      <c r="D310" s="368" t="s">
        <v>294</v>
      </c>
      <c r="E310" s="367" t="s">
        <v>293</v>
      </c>
      <c r="F310" s="366" t="s">
        <v>293</v>
      </c>
      <c r="G310" s="364" t="s">
        <v>293</v>
      </c>
      <c r="H310" s="365">
        <f>SUM(H258:H307)</f>
        <v>0</v>
      </c>
      <c r="I310" s="364" t="s">
        <v>292</v>
      </c>
      <c r="J310" s="365">
        <f>SUM(J258:J307)</f>
        <v>0</v>
      </c>
      <c r="K310" s="364" t="s">
        <v>292</v>
      </c>
      <c r="L310" s="363">
        <f>SUM(L258:L307)</f>
        <v>0</v>
      </c>
      <c r="M310" s="362" t="s">
        <v>293</v>
      </c>
      <c r="N310" s="359" t="str">
        <f t="shared" si="37"/>
        <v/>
      </c>
      <c r="O310" s="361" t="str">
        <f>IF(SUM(H308:H309)=H310,"","入力ミス")</f>
        <v/>
      </c>
      <c r="P310" s="361" t="str">
        <f>IF(SUM(J308:J309)=J310,"","入力ミス")</f>
        <v/>
      </c>
      <c r="Q310" s="361" t="str">
        <f>IF(SUM(L308:L309)=L310,"","入力ミス")</f>
        <v/>
      </c>
    </row>
    <row r="311" spans="1:17" s="360" customFormat="1">
      <c r="A311" s="414"/>
      <c r="B311" s="413"/>
      <c r="C311" s="412"/>
      <c r="D311" s="773" t="s">
        <v>303</v>
      </c>
      <c r="E311" s="410"/>
      <c r="F311" s="374"/>
      <c r="G311" s="409"/>
      <c r="H311" s="392"/>
      <c r="I311" s="409"/>
      <c r="J311" s="392"/>
      <c r="K311" s="409"/>
      <c r="L311" s="408"/>
      <c r="M311" s="407"/>
      <c r="N311" s="359" t="str">
        <f t="shared" si="37"/>
        <v/>
      </c>
    </row>
    <row r="312" spans="1:17" s="360" customFormat="1">
      <c r="A312" s="401"/>
      <c r="B312" s="406"/>
      <c r="C312" s="399"/>
      <c r="D312" s="405"/>
      <c r="E312" s="397"/>
      <c r="F312" s="404"/>
      <c r="G312" s="394"/>
      <c r="H312" s="392">
        <f t="shared" ref="H312:H343" si="42">$F312*G312</f>
        <v>0</v>
      </c>
      <c r="I312" s="394"/>
      <c r="J312" s="392">
        <f t="shared" ref="J312:J343" si="43">$F312*I312</f>
        <v>0</v>
      </c>
      <c r="K312" s="393">
        <f t="shared" ref="K312:K343" si="44">G312-I312</f>
        <v>0</v>
      </c>
      <c r="L312" s="392">
        <f t="shared" ref="L312:L343" si="45">$F312*K312</f>
        <v>0</v>
      </c>
      <c r="M312" s="402"/>
      <c r="N312" s="359" t="str">
        <f t="shared" si="37"/>
        <v/>
      </c>
    </row>
    <row r="313" spans="1:17" s="360" customFormat="1">
      <c r="A313" s="401"/>
      <c r="B313" s="400"/>
      <c r="C313" s="399"/>
      <c r="D313" s="398"/>
      <c r="E313" s="397"/>
      <c r="F313" s="404"/>
      <c r="G313" s="394"/>
      <c r="H313" s="392">
        <f t="shared" si="42"/>
        <v>0</v>
      </c>
      <c r="I313" s="394"/>
      <c r="J313" s="392">
        <f t="shared" si="43"/>
        <v>0</v>
      </c>
      <c r="K313" s="393">
        <f t="shared" si="44"/>
        <v>0</v>
      </c>
      <c r="L313" s="392">
        <f t="shared" si="45"/>
        <v>0</v>
      </c>
      <c r="M313" s="402"/>
      <c r="N313" s="359" t="str">
        <f t="shared" si="37"/>
        <v/>
      </c>
    </row>
    <row r="314" spans="1:17" s="360" customFormat="1">
      <c r="A314" s="401"/>
      <c r="B314" s="400"/>
      <c r="C314" s="399"/>
      <c r="D314" s="398"/>
      <c r="E314" s="397"/>
      <c r="F314" s="404"/>
      <c r="G314" s="394"/>
      <c r="H314" s="392">
        <f t="shared" si="42"/>
        <v>0</v>
      </c>
      <c r="I314" s="394"/>
      <c r="J314" s="392">
        <f t="shared" si="43"/>
        <v>0</v>
      </c>
      <c r="K314" s="393">
        <f t="shared" si="44"/>
        <v>0</v>
      </c>
      <c r="L314" s="392">
        <f t="shared" si="45"/>
        <v>0</v>
      </c>
      <c r="M314" s="402"/>
      <c r="N314" s="359" t="str">
        <f t="shared" si="37"/>
        <v/>
      </c>
    </row>
    <row r="315" spans="1:17" s="360" customFormat="1">
      <c r="A315" s="401"/>
      <c r="B315" s="400"/>
      <c r="C315" s="399"/>
      <c r="D315" s="398"/>
      <c r="E315" s="397"/>
      <c r="F315" s="404"/>
      <c r="G315" s="394"/>
      <c r="H315" s="392">
        <f t="shared" si="42"/>
        <v>0</v>
      </c>
      <c r="I315" s="394"/>
      <c r="J315" s="392">
        <f t="shared" si="43"/>
        <v>0</v>
      </c>
      <c r="K315" s="393">
        <f t="shared" si="44"/>
        <v>0</v>
      </c>
      <c r="L315" s="392">
        <f t="shared" si="45"/>
        <v>0</v>
      </c>
      <c r="M315" s="402"/>
      <c r="N315" s="359" t="str">
        <f t="shared" si="37"/>
        <v/>
      </c>
    </row>
    <row r="316" spans="1:17" s="360" customFormat="1">
      <c r="A316" s="401"/>
      <c r="B316" s="400"/>
      <c r="C316" s="399"/>
      <c r="D316" s="398"/>
      <c r="E316" s="397"/>
      <c r="F316" s="404"/>
      <c r="G316" s="394"/>
      <c r="H316" s="392">
        <f t="shared" si="42"/>
        <v>0</v>
      </c>
      <c r="I316" s="394"/>
      <c r="J316" s="392">
        <f t="shared" si="43"/>
        <v>0</v>
      </c>
      <c r="K316" s="393">
        <f t="shared" si="44"/>
        <v>0</v>
      </c>
      <c r="L316" s="392">
        <f t="shared" si="45"/>
        <v>0</v>
      </c>
      <c r="M316" s="402"/>
      <c r="N316" s="359" t="str">
        <f t="shared" si="37"/>
        <v/>
      </c>
    </row>
    <row r="317" spans="1:17" s="360" customFormat="1">
      <c r="A317" s="401"/>
      <c r="B317" s="400"/>
      <c r="C317" s="399"/>
      <c r="D317" s="398"/>
      <c r="E317" s="397"/>
      <c r="F317" s="404"/>
      <c r="G317" s="394"/>
      <c r="H317" s="392">
        <f t="shared" si="42"/>
        <v>0</v>
      </c>
      <c r="I317" s="394"/>
      <c r="J317" s="392">
        <f t="shared" si="43"/>
        <v>0</v>
      </c>
      <c r="K317" s="393">
        <f t="shared" si="44"/>
        <v>0</v>
      </c>
      <c r="L317" s="392">
        <f t="shared" si="45"/>
        <v>0</v>
      </c>
      <c r="M317" s="402"/>
      <c r="N317" s="359" t="str">
        <f t="shared" si="37"/>
        <v/>
      </c>
    </row>
    <row r="318" spans="1:17" s="360" customFormat="1">
      <c r="A318" s="401"/>
      <c r="B318" s="400"/>
      <c r="C318" s="399"/>
      <c r="D318" s="398"/>
      <c r="E318" s="397"/>
      <c r="F318" s="404"/>
      <c r="G318" s="394"/>
      <c r="H318" s="392">
        <f t="shared" si="42"/>
        <v>0</v>
      </c>
      <c r="I318" s="394"/>
      <c r="J318" s="392">
        <f t="shared" si="43"/>
        <v>0</v>
      </c>
      <c r="K318" s="393">
        <f t="shared" si="44"/>
        <v>0</v>
      </c>
      <c r="L318" s="392">
        <f t="shared" si="45"/>
        <v>0</v>
      </c>
      <c r="M318" s="402"/>
      <c r="N318" s="359" t="str">
        <f t="shared" si="37"/>
        <v/>
      </c>
    </row>
    <row r="319" spans="1:17" s="360" customFormat="1">
      <c r="A319" s="401"/>
      <c r="B319" s="400"/>
      <c r="C319" s="399"/>
      <c r="D319" s="398"/>
      <c r="E319" s="397"/>
      <c r="F319" s="404"/>
      <c r="G319" s="394"/>
      <c r="H319" s="392">
        <f t="shared" si="42"/>
        <v>0</v>
      </c>
      <c r="I319" s="394"/>
      <c r="J319" s="392">
        <f t="shared" si="43"/>
        <v>0</v>
      </c>
      <c r="K319" s="393">
        <f t="shared" si="44"/>
        <v>0</v>
      </c>
      <c r="L319" s="392">
        <f t="shared" si="45"/>
        <v>0</v>
      </c>
      <c r="M319" s="402"/>
      <c r="N319" s="359" t="str">
        <f t="shared" si="37"/>
        <v/>
      </c>
    </row>
    <row r="320" spans="1:17" s="360" customFormat="1">
      <c r="A320" s="401"/>
      <c r="B320" s="400"/>
      <c r="C320" s="399"/>
      <c r="D320" s="398"/>
      <c r="E320" s="397"/>
      <c r="F320" s="404"/>
      <c r="G320" s="394"/>
      <c r="H320" s="392">
        <f t="shared" si="42"/>
        <v>0</v>
      </c>
      <c r="I320" s="394"/>
      <c r="J320" s="392">
        <f t="shared" si="43"/>
        <v>0</v>
      </c>
      <c r="K320" s="393">
        <f t="shared" si="44"/>
        <v>0</v>
      </c>
      <c r="L320" s="392">
        <f t="shared" si="45"/>
        <v>0</v>
      </c>
      <c r="M320" s="402"/>
      <c r="N320" s="359" t="str">
        <f t="shared" si="37"/>
        <v/>
      </c>
    </row>
    <row r="321" spans="1:14" s="360" customFormat="1">
      <c r="A321" s="401"/>
      <c r="B321" s="400"/>
      <c r="C321" s="399"/>
      <c r="D321" s="398"/>
      <c r="E321" s="397"/>
      <c r="F321" s="404"/>
      <c r="G321" s="394"/>
      <c r="H321" s="392">
        <f t="shared" si="42"/>
        <v>0</v>
      </c>
      <c r="I321" s="394"/>
      <c r="J321" s="392">
        <f t="shared" si="43"/>
        <v>0</v>
      </c>
      <c r="K321" s="393">
        <f t="shared" si="44"/>
        <v>0</v>
      </c>
      <c r="L321" s="392">
        <f t="shared" si="45"/>
        <v>0</v>
      </c>
      <c r="M321" s="402"/>
      <c r="N321" s="359" t="str">
        <f t="shared" si="37"/>
        <v/>
      </c>
    </row>
    <row r="322" spans="1:14" s="360" customFormat="1">
      <c r="A322" s="401"/>
      <c r="B322" s="400"/>
      <c r="C322" s="399"/>
      <c r="D322" s="398"/>
      <c r="E322" s="397"/>
      <c r="F322" s="404"/>
      <c r="G322" s="394"/>
      <c r="H322" s="392">
        <f t="shared" si="42"/>
        <v>0</v>
      </c>
      <c r="I322" s="394"/>
      <c r="J322" s="392">
        <f t="shared" si="43"/>
        <v>0</v>
      </c>
      <c r="K322" s="393">
        <f t="shared" si="44"/>
        <v>0</v>
      </c>
      <c r="L322" s="392">
        <f t="shared" si="45"/>
        <v>0</v>
      </c>
      <c r="M322" s="402"/>
      <c r="N322" s="359" t="str">
        <f t="shared" si="37"/>
        <v/>
      </c>
    </row>
    <row r="323" spans="1:14" s="360" customFormat="1">
      <c r="A323" s="401"/>
      <c r="B323" s="400"/>
      <c r="C323" s="399"/>
      <c r="D323" s="398"/>
      <c r="E323" s="397"/>
      <c r="F323" s="404"/>
      <c r="G323" s="394"/>
      <c r="H323" s="392">
        <f t="shared" si="42"/>
        <v>0</v>
      </c>
      <c r="I323" s="394"/>
      <c r="J323" s="392">
        <f t="shared" si="43"/>
        <v>0</v>
      </c>
      <c r="K323" s="393">
        <f t="shared" si="44"/>
        <v>0</v>
      </c>
      <c r="L323" s="392">
        <f t="shared" si="45"/>
        <v>0</v>
      </c>
      <c r="M323" s="402"/>
      <c r="N323" s="359" t="str">
        <f t="shared" si="37"/>
        <v/>
      </c>
    </row>
    <row r="324" spans="1:14" s="360" customFormat="1">
      <c r="A324" s="401"/>
      <c r="B324" s="400"/>
      <c r="C324" s="399"/>
      <c r="D324" s="398"/>
      <c r="E324" s="397"/>
      <c r="F324" s="404"/>
      <c r="G324" s="394"/>
      <c r="H324" s="392">
        <f t="shared" si="42"/>
        <v>0</v>
      </c>
      <c r="I324" s="394"/>
      <c r="J324" s="392">
        <f t="shared" si="43"/>
        <v>0</v>
      </c>
      <c r="K324" s="393">
        <f t="shared" si="44"/>
        <v>0</v>
      </c>
      <c r="L324" s="392">
        <f t="shared" si="45"/>
        <v>0</v>
      </c>
      <c r="M324" s="402"/>
      <c r="N324" s="359" t="str">
        <f t="shared" si="37"/>
        <v/>
      </c>
    </row>
    <row r="325" spans="1:14" s="360" customFormat="1">
      <c r="A325" s="401"/>
      <c r="B325" s="400"/>
      <c r="C325" s="399"/>
      <c r="D325" s="398"/>
      <c r="E325" s="397"/>
      <c r="F325" s="404"/>
      <c r="G325" s="394"/>
      <c r="H325" s="392">
        <f t="shared" si="42"/>
        <v>0</v>
      </c>
      <c r="I325" s="394"/>
      <c r="J325" s="392">
        <f t="shared" si="43"/>
        <v>0</v>
      </c>
      <c r="K325" s="393">
        <f t="shared" si="44"/>
        <v>0</v>
      </c>
      <c r="L325" s="392">
        <f t="shared" si="45"/>
        <v>0</v>
      </c>
      <c r="M325" s="402"/>
      <c r="N325" s="359" t="str">
        <f t="shared" si="37"/>
        <v/>
      </c>
    </row>
    <row r="326" spans="1:14" s="360" customFormat="1">
      <c r="A326" s="401"/>
      <c r="B326" s="400"/>
      <c r="C326" s="399"/>
      <c r="D326" s="398"/>
      <c r="E326" s="397"/>
      <c r="F326" s="404"/>
      <c r="G326" s="394"/>
      <c r="H326" s="392">
        <f t="shared" si="42"/>
        <v>0</v>
      </c>
      <c r="I326" s="394"/>
      <c r="J326" s="392">
        <f t="shared" si="43"/>
        <v>0</v>
      </c>
      <c r="K326" s="393">
        <f t="shared" si="44"/>
        <v>0</v>
      </c>
      <c r="L326" s="392">
        <f t="shared" si="45"/>
        <v>0</v>
      </c>
      <c r="M326" s="402"/>
      <c r="N326" s="359" t="str">
        <f t="shared" si="37"/>
        <v/>
      </c>
    </row>
    <row r="327" spans="1:14" s="360" customFormat="1">
      <c r="A327" s="401"/>
      <c r="B327" s="400"/>
      <c r="C327" s="399"/>
      <c r="D327" s="398"/>
      <c r="E327" s="397"/>
      <c r="F327" s="404"/>
      <c r="G327" s="394"/>
      <c r="H327" s="392">
        <f t="shared" si="42"/>
        <v>0</v>
      </c>
      <c r="I327" s="394"/>
      <c r="J327" s="392">
        <f t="shared" si="43"/>
        <v>0</v>
      </c>
      <c r="K327" s="393">
        <f t="shared" si="44"/>
        <v>0</v>
      </c>
      <c r="L327" s="392">
        <f t="shared" si="45"/>
        <v>0</v>
      </c>
      <c r="M327" s="402"/>
      <c r="N327" s="359" t="str">
        <f t="shared" si="37"/>
        <v/>
      </c>
    </row>
    <row r="328" spans="1:14" s="360" customFormat="1">
      <c r="A328" s="401"/>
      <c r="B328" s="400"/>
      <c r="C328" s="399"/>
      <c r="D328" s="398"/>
      <c r="E328" s="397"/>
      <c r="F328" s="404"/>
      <c r="G328" s="394"/>
      <c r="H328" s="392">
        <f t="shared" si="42"/>
        <v>0</v>
      </c>
      <c r="I328" s="394"/>
      <c r="J328" s="392">
        <f t="shared" si="43"/>
        <v>0</v>
      </c>
      <c r="K328" s="393">
        <f t="shared" si="44"/>
        <v>0</v>
      </c>
      <c r="L328" s="392">
        <f t="shared" si="45"/>
        <v>0</v>
      </c>
      <c r="M328" s="402"/>
      <c r="N328" s="359" t="str">
        <f t="shared" si="37"/>
        <v/>
      </c>
    </row>
    <row r="329" spans="1:14" s="360" customFormat="1">
      <c r="A329" s="401"/>
      <c r="B329" s="400"/>
      <c r="C329" s="399"/>
      <c r="D329" s="398"/>
      <c r="E329" s="397"/>
      <c r="F329" s="404"/>
      <c r="G329" s="394"/>
      <c r="H329" s="392">
        <f t="shared" si="42"/>
        <v>0</v>
      </c>
      <c r="I329" s="394"/>
      <c r="J329" s="392">
        <f t="shared" si="43"/>
        <v>0</v>
      </c>
      <c r="K329" s="393">
        <f t="shared" si="44"/>
        <v>0</v>
      </c>
      <c r="L329" s="392">
        <f t="shared" si="45"/>
        <v>0</v>
      </c>
      <c r="M329" s="402"/>
      <c r="N329" s="359" t="str">
        <f t="shared" si="37"/>
        <v/>
      </c>
    </row>
    <row r="330" spans="1:14" s="360" customFormat="1">
      <c r="A330" s="401"/>
      <c r="B330" s="400"/>
      <c r="C330" s="399"/>
      <c r="D330" s="398"/>
      <c r="E330" s="397"/>
      <c r="F330" s="404"/>
      <c r="G330" s="394"/>
      <c r="H330" s="392">
        <f t="shared" si="42"/>
        <v>0</v>
      </c>
      <c r="I330" s="394"/>
      <c r="J330" s="392">
        <f t="shared" si="43"/>
        <v>0</v>
      </c>
      <c r="K330" s="393">
        <f t="shared" si="44"/>
        <v>0</v>
      </c>
      <c r="L330" s="392">
        <f t="shared" si="45"/>
        <v>0</v>
      </c>
      <c r="M330" s="402"/>
      <c r="N330" s="359" t="str">
        <f t="shared" si="37"/>
        <v/>
      </c>
    </row>
    <row r="331" spans="1:14" s="360" customFormat="1">
      <c r="A331" s="401"/>
      <c r="B331" s="400"/>
      <c r="C331" s="399"/>
      <c r="D331" s="398"/>
      <c r="E331" s="397"/>
      <c r="F331" s="404"/>
      <c r="G331" s="394"/>
      <c r="H331" s="392">
        <f t="shared" si="42"/>
        <v>0</v>
      </c>
      <c r="I331" s="394"/>
      <c r="J331" s="392">
        <f t="shared" si="43"/>
        <v>0</v>
      </c>
      <c r="K331" s="393">
        <f t="shared" si="44"/>
        <v>0</v>
      </c>
      <c r="L331" s="392">
        <f t="shared" si="45"/>
        <v>0</v>
      </c>
      <c r="M331" s="402"/>
      <c r="N331" s="359" t="str">
        <f t="shared" si="37"/>
        <v/>
      </c>
    </row>
    <row r="332" spans="1:14" s="360" customFormat="1">
      <c r="A332" s="401"/>
      <c r="B332" s="400"/>
      <c r="C332" s="399"/>
      <c r="D332" s="398"/>
      <c r="E332" s="397"/>
      <c r="F332" s="404"/>
      <c r="G332" s="394"/>
      <c r="H332" s="392">
        <f t="shared" si="42"/>
        <v>0</v>
      </c>
      <c r="I332" s="394"/>
      <c r="J332" s="392">
        <f t="shared" si="43"/>
        <v>0</v>
      </c>
      <c r="K332" s="393">
        <f t="shared" si="44"/>
        <v>0</v>
      </c>
      <c r="L332" s="392">
        <f t="shared" si="45"/>
        <v>0</v>
      </c>
      <c r="M332" s="402"/>
      <c r="N332" s="359" t="str">
        <f t="shared" si="37"/>
        <v/>
      </c>
    </row>
    <row r="333" spans="1:14" s="360" customFormat="1">
      <c r="A333" s="401"/>
      <c r="B333" s="400"/>
      <c r="C333" s="399"/>
      <c r="D333" s="398"/>
      <c r="E333" s="397"/>
      <c r="F333" s="404"/>
      <c r="G333" s="394"/>
      <c r="H333" s="392">
        <f t="shared" si="42"/>
        <v>0</v>
      </c>
      <c r="I333" s="394"/>
      <c r="J333" s="392">
        <f t="shared" si="43"/>
        <v>0</v>
      </c>
      <c r="K333" s="393">
        <f t="shared" si="44"/>
        <v>0</v>
      </c>
      <c r="L333" s="392">
        <f t="shared" si="45"/>
        <v>0</v>
      </c>
      <c r="M333" s="402"/>
      <c r="N333" s="359" t="str">
        <f t="shared" si="37"/>
        <v/>
      </c>
    </row>
    <row r="334" spans="1:14" s="360" customFormat="1">
      <c r="A334" s="401"/>
      <c r="B334" s="400"/>
      <c r="C334" s="399"/>
      <c r="D334" s="398"/>
      <c r="E334" s="397"/>
      <c r="F334" s="404"/>
      <c r="G334" s="394"/>
      <c r="H334" s="392">
        <f t="shared" si="42"/>
        <v>0</v>
      </c>
      <c r="I334" s="394"/>
      <c r="J334" s="392">
        <f t="shared" si="43"/>
        <v>0</v>
      </c>
      <c r="K334" s="393">
        <f t="shared" si="44"/>
        <v>0</v>
      </c>
      <c r="L334" s="392">
        <f t="shared" si="45"/>
        <v>0</v>
      </c>
      <c r="M334" s="402"/>
      <c r="N334" s="359" t="str">
        <f t="shared" ref="N334:N397" si="46">IF(J334+L334=H334,"","入力ミス")&amp;IF(L334&gt;=0,"","入力ミス")</f>
        <v/>
      </c>
    </row>
    <row r="335" spans="1:14" s="360" customFormat="1">
      <c r="A335" s="401"/>
      <c r="B335" s="400"/>
      <c r="C335" s="399"/>
      <c r="D335" s="398"/>
      <c r="E335" s="397"/>
      <c r="F335" s="404"/>
      <c r="G335" s="394"/>
      <c r="H335" s="392">
        <f t="shared" si="42"/>
        <v>0</v>
      </c>
      <c r="I335" s="394"/>
      <c r="J335" s="392">
        <f t="shared" si="43"/>
        <v>0</v>
      </c>
      <c r="K335" s="393">
        <f t="shared" si="44"/>
        <v>0</v>
      </c>
      <c r="L335" s="392">
        <f t="shared" si="45"/>
        <v>0</v>
      </c>
      <c r="M335" s="402"/>
      <c r="N335" s="359" t="str">
        <f t="shared" si="46"/>
        <v/>
      </c>
    </row>
    <row r="336" spans="1:14" s="360" customFormat="1">
      <c r="A336" s="401"/>
      <c r="B336" s="400"/>
      <c r="C336" s="399"/>
      <c r="D336" s="398"/>
      <c r="E336" s="397"/>
      <c r="F336" s="404"/>
      <c r="G336" s="394"/>
      <c r="H336" s="392">
        <f t="shared" si="42"/>
        <v>0</v>
      </c>
      <c r="I336" s="394"/>
      <c r="J336" s="392">
        <f t="shared" si="43"/>
        <v>0</v>
      </c>
      <c r="K336" s="393">
        <f t="shared" si="44"/>
        <v>0</v>
      </c>
      <c r="L336" s="392">
        <f t="shared" si="45"/>
        <v>0</v>
      </c>
      <c r="M336" s="402"/>
      <c r="N336" s="359" t="str">
        <f t="shared" si="46"/>
        <v/>
      </c>
    </row>
    <row r="337" spans="1:14" s="360" customFormat="1">
      <c r="A337" s="401"/>
      <c r="B337" s="400"/>
      <c r="C337" s="399"/>
      <c r="D337" s="398"/>
      <c r="E337" s="397"/>
      <c r="F337" s="404"/>
      <c r="G337" s="394"/>
      <c r="H337" s="392">
        <f t="shared" si="42"/>
        <v>0</v>
      </c>
      <c r="I337" s="394"/>
      <c r="J337" s="392">
        <f t="shared" si="43"/>
        <v>0</v>
      </c>
      <c r="K337" s="393">
        <f t="shared" si="44"/>
        <v>0</v>
      </c>
      <c r="L337" s="392">
        <f t="shared" si="45"/>
        <v>0</v>
      </c>
      <c r="M337" s="402"/>
      <c r="N337" s="359" t="str">
        <f t="shared" si="46"/>
        <v/>
      </c>
    </row>
    <row r="338" spans="1:14" s="360" customFormat="1">
      <c r="A338" s="401"/>
      <c r="B338" s="400"/>
      <c r="C338" s="399"/>
      <c r="D338" s="398"/>
      <c r="E338" s="397"/>
      <c r="F338" s="404"/>
      <c r="G338" s="394"/>
      <c r="H338" s="392">
        <f t="shared" si="42"/>
        <v>0</v>
      </c>
      <c r="I338" s="394"/>
      <c r="J338" s="392">
        <f t="shared" si="43"/>
        <v>0</v>
      </c>
      <c r="K338" s="393">
        <f t="shared" si="44"/>
        <v>0</v>
      </c>
      <c r="L338" s="392">
        <f t="shared" si="45"/>
        <v>0</v>
      </c>
      <c r="M338" s="402"/>
      <c r="N338" s="359" t="str">
        <f t="shared" si="46"/>
        <v/>
      </c>
    </row>
    <row r="339" spans="1:14" s="360" customFormat="1">
      <c r="A339" s="401"/>
      <c r="B339" s="400"/>
      <c r="C339" s="399"/>
      <c r="D339" s="398"/>
      <c r="E339" s="397"/>
      <c r="F339" s="404"/>
      <c r="G339" s="394"/>
      <c r="H339" s="392">
        <f t="shared" si="42"/>
        <v>0</v>
      </c>
      <c r="I339" s="394"/>
      <c r="J339" s="392">
        <f t="shared" si="43"/>
        <v>0</v>
      </c>
      <c r="K339" s="393">
        <f t="shared" si="44"/>
        <v>0</v>
      </c>
      <c r="L339" s="392">
        <f t="shared" si="45"/>
        <v>0</v>
      </c>
      <c r="M339" s="402"/>
      <c r="N339" s="359" t="str">
        <f t="shared" si="46"/>
        <v/>
      </c>
    </row>
    <row r="340" spans="1:14" s="360" customFormat="1">
      <c r="A340" s="401"/>
      <c r="B340" s="400"/>
      <c r="C340" s="399"/>
      <c r="D340" s="398"/>
      <c r="E340" s="397"/>
      <c r="F340" s="404"/>
      <c r="G340" s="394"/>
      <c r="H340" s="392">
        <f t="shared" si="42"/>
        <v>0</v>
      </c>
      <c r="I340" s="394"/>
      <c r="J340" s="392">
        <f t="shared" si="43"/>
        <v>0</v>
      </c>
      <c r="K340" s="393">
        <f t="shared" si="44"/>
        <v>0</v>
      </c>
      <c r="L340" s="392">
        <f t="shared" si="45"/>
        <v>0</v>
      </c>
      <c r="M340" s="402"/>
      <c r="N340" s="359" t="str">
        <f t="shared" si="46"/>
        <v/>
      </c>
    </row>
    <row r="341" spans="1:14" s="360" customFormat="1">
      <c r="A341" s="401"/>
      <c r="B341" s="400"/>
      <c r="C341" s="399"/>
      <c r="D341" s="398"/>
      <c r="E341" s="397"/>
      <c r="F341" s="404"/>
      <c r="G341" s="394"/>
      <c r="H341" s="392">
        <f t="shared" si="42"/>
        <v>0</v>
      </c>
      <c r="I341" s="394"/>
      <c r="J341" s="392">
        <f t="shared" si="43"/>
        <v>0</v>
      </c>
      <c r="K341" s="393">
        <f t="shared" si="44"/>
        <v>0</v>
      </c>
      <c r="L341" s="392">
        <f t="shared" si="45"/>
        <v>0</v>
      </c>
      <c r="M341" s="402"/>
      <c r="N341" s="359" t="str">
        <f t="shared" si="46"/>
        <v/>
      </c>
    </row>
    <row r="342" spans="1:14" s="360" customFormat="1">
      <c r="A342" s="401"/>
      <c r="B342" s="400"/>
      <c r="C342" s="399"/>
      <c r="D342" s="398"/>
      <c r="E342" s="397"/>
      <c r="F342" s="404"/>
      <c r="G342" s="394"/>
      <c r="H342" s="392">
        <f t="shared" si="42"/>
        <v>0</v>
      </c>
      <c r="I342" s="394"/>
      <c r="J342" s="392">
        <f t="shared" si="43"/>
        <v>0</v>
      </c>
      <c r="K342" s="393">
        <f t="shared" si="44"/>
        <v>0</v>
      </c>
      <c r="L342" s="392">
        <f t="shared" si="45"/>
        <v>0</v>
      </c>
      <c r="M342" s="402"/>
      <c r="N342" s="359" t="str">
        <f t="shared" si="46"/>
        <v/>
      </c>
    </row>
    <row r="343" spans="1:14" s="360" customFormat="1">
      <c r="A343" s="401"/>
      <c r="B343" s="400"/>
      <c r="C343" s="399"/>
      <c r="D343" s="398"/>
      <c r="E343" s="397"/>
      <c r="F343" s="404"/>
      <c r="G343" s="394"/>
      <c r="H343" s="392">
        <f t="shared" si="42"/>
        <v>0</v>
      </c>
      <c r="I343" s="394"/>
      <c r="J343" s="392">
        <f t="shared" si="43"/>
        <v>0</v>
      </c>
      <c r="K343" s="393">
        <f t="shared" si="44"/>
        <v>0</v>
      </c>
      <c r="L343" s="392">
        <f t="shared" si="45"/>
        <v>0</v>
      </c>
      <c r="M343" s="402"/>
      <c r="N343" s="359" t="str">
        <f t="shared" si="46"/>
        <v/>
      </c>
    </row>
    <row r="344" spans="1:14" s="360" customFormat="1">
      <c r="A344" s="401"/>
      <c r="B344" s="400"/>
      <c r="C344" s="399"/>
      <c r="D344" s="398"/>
      <c r="E344" s="397"/>
      <c r="F344" s="404"/>
      <c r="G344" s="394"/>
      <c r="H344" s="392">
        <f t="shared" ref="H344:H361" si="47">$F344*G344</f>
        <v>0</v>
      </c>
      <c r="I344" s="394"/>
      <c r="J344" s="392">
        <f t="shared" ref="J344:J361" si="48">$F344*I344</f>
        <v>0</v>
      </c>
      <c r="K344" s="393">
        <f t="shared" ref="K344:K361" si="49">G344-I344</f>
        <v>0</v>
      </c>
      <c r="L344" s="392">
        <f t="shared" ref="L344:L361" si="50">$F344*K344</f>
        <v>0</v>
      </c>
      <c r="M344" s="402"/>
      <c r="N344" s="359" t="str">
        <f t="shared" si="46"/>
        <v/>
      </c>
    </row>
    <row r="345" spans="1:14" s="360" customFormat="1">
      <c r="A345" s="401"/>
      <c r="B345" s="400"/>
      <c r="C345" s="399"/>
      <c r="D345" s="398"/>
      <c r="E345" s="397"/>
      <c r="F345" s="404"/>
      <c r="G345" s="394"/>
      <c r="H345" s="392">
        <f t="shared" si="47"/>
        <v>0</v>
      </c>
      <c r="I345" s="394"/>
      <c r="J345" s="392">
        <f t="shared" si="48"/>
        <v>0</v>
      </c>
      <c r="K345" s="393">
        <f t="shared" si="49"/>
        <v>0</v>
      </c>
      <c r="L345" s="392">
        <f t="shared" si="50"/>
        <v>0</v>
      </c>
      <c r="M345" s="402"/>
      <c r="N345" s="359" t="str">
        <f t="shared" si="46"/>
        <v/>
      </c>
    </row>
    <row r="346" spans="1:14" s="360" customFormat="1">
      <c r="A346" s="401"/>
      <c r="B346" s="400"/>
      <c r="C346" s="399"/>
      <c r="D346" s="398"/>
      <c r="E346" s="397"/>
      <c r="F346" s="404"/>
      <c r="G346" s="394"/>
      <c r="H346" s="392">
        <f t="shared" si="47"/>
        <v>0</v>
      </c>
      <c r="I346" s="394"/>
      <c r="J346" s="392">
        <f t="shared" si="48"/>
        <v>0</v>
      </c>
      <c r="K346" s="393">
        <f t="shared" si="49"/>
        <v>0</v>
      </c>
      <c r="L346" s="392">
        <f t="shared" si="50"/>
        <v>0</v>
      </c>
      <c r="M346" s="402"/>
      <c r="N346" s="359" t="str">
        <f t="shared" si="46"/>
        <v/>
      </c>
    </row>
    <row r="347" spans="1:14" s="360" customFormat="1">
      <c r="A347" s="401"/>
      <c r="B347" s="400"/>
      <c r="C347" s="399"/>
      <c r="D347" s="398"/>
      <c r="E347" s="397"/>
      <c r="F347" s="404"/>
      <c r="G347" s="394"/>
      <c r="H347" s="392">
        <f t="shared" si="47"/>
        <v>0</v>
      </c>
      <c r="I347" s="394"/>
      <c r="J347" s="392">
        <f t="shared" si="48"/>
        <v>0</v>
      </c>
      <c r="K347" s="393">
        <f t="shared" si="49"/>
        <v>0</v>
      </c>
      <c r="L347" s="392">
        <f t="shared" si="50"/>
        <v>0</v>
      </c>
      <c r="M347" s="402"/>
      <c r="N347" s="359" t="str">
        <f t="shared" si="46"/>
        <v/>
      </c>
    </row>
    <row r="348" spans="1:14" s="360" customFormat="1">
      <c r="A348" s="401"/>
      <c r="B348" s="400"/>
      <c r="C348" s="399"/>
      <c r="D348" s="398"/>
      <c r="E348" s="397"/>
      <c r="F348" s="404"/>
      <c r="G348" s="394"/>
      <c r="H348" s="392">
        <f t="shared" si="47"/>
        <v>0</v>
      </c>
      <c r="I348" s="394"/>
      <c r="J348" s="392">
        <f t="shared" si="48"/>
        <v>0</v>
      </c>
      <c r="K348" s="393">
        <f t="shared" si="49"/>
        <v>0</v>
      </c>
      <c r="L348" s="392">
        <f t="shared" si="50"/>
        <v>0</v>
      </c>
      <c r="M348" s="402"/>
      <c r="N348" s="359" t="str">
        <f t="shared" si="46"/>
        <v/>
      </c>
    </row>
    <row r="349" spans="1:14" s="360" customFormat="1">
      <c r="A349" s="401"/>
      <c r="B349" s="400"/>
      <c r="C349" s="399"/>
      <c r="D349" s="398"/>
      <c r="E349" s="397"/>
      <c r="F349" s="404"/>
      <c r="G349" s="394"/>
      <c r="H349" s="392">
        <f t="shared" si="47"/>
        <v>0</v>
      </c>
      <c r="I349" s="394"/>
      <c r="J349" s="392">
        <f t="shared" si="48"/>
        <v>0</v>
      </c>
      <c r="K349" s="393">
        <f t="shared" si="49"/>
        <v>0</v>
      </c>
      <c r="L349" s="392">
        <f t="shared" si="50"/>
        <v>0</v>
      </c>
      <c r="M349" s="402"/>
      <c r="N349" s="359" t="str">
        <f t="shared" si="46"/>
        <v/>
      </c>
    </row>
    <row r="350" spans="1:14" s="360" customFormat="1">
      <c r="A350" s="401"/>
      <c r="B350" s="400"/>
      <c r="C350" s="399"/>
      <c r="D350" s="398"/>
      <c r="E350" s="397"/>
      <c r="F350" s="404"/>
      <c r="G350" s="394"/>
      <c r="H350" s="392">
        <f t="shared" si="47"/>
        <v>0</v>
      </c>
      <c r="I350" s="394"/>
      <c r="J350" s="392">
        <f t="shared" si="48"/>
        <v>0</v>
      </c>
      <c r="K350" s="393">
        <f t="shared" si="49"/>
        <v>0</v>
      </c>
      <c r="L350" s="392">
        <f t="shared" si="50"/>
        <v>0</v>
      </c>
      <c r="M350" s="402"/>
      <c r="N350" s="359" t="str">
        <f t="shared" si="46"/>
        <v/>
      </c>
    </row>
    <row r="351" spans="1:14" s="360" customFormat="1">
      <c r="A351" s="401"/>
      <c r="B351" s="400"/>
      <c r="C351" s="399"/>
      <c r="D351" s="398"/>
      <c r="E351" s="397"/>
      <c r="F351" s="404"/>
      <c r="G351" s="394"/>
      <c r="H351" s="392">
        <f t="shared" si="47"/>
        <v>0</v>
      </c>
      <c r="I351" s="394"/>
      <c r="J351" s="392">
        <f t="shared" si="48"/>
        <v>0</v>
      </c>
      <c r="K351" s="393">
        <f t="shared" si="49"/>
        <v>0</v>
      </c>
      <c r="L351" s="392">
        <f t="shared" si="50"/>
        <v>0</v>
      </c>
      <c r="M351" s="402"/>
      <c r="N351" s="359" t="str">
        <f t="shared" si="46"/>
        <v/>
      </c>
    </row>
    <row r="352" spans="1:14" s="360" customFormat="1">
      <c r="A352" s="401"/>
      <c r="B352" s="400"/>
      <c r="C352" s="399"/>
      <c r="D352" s="398"/>
      <c r="E352" s="397"/>
      <c r="F352" s="404"/>
      <c r="G352" s="394"/>
      <c r="H352" s="392">
        <f t="shared" si="47"/>
        <v>0</v>
      </c>
      <c r="I352" s="394"/>
      <c r="J352" s="392">
        <f t="shared" si="48"/>
        <v>0</v>
      </c>
      <c r="K352" s="393">
        <f t="shared" si="49"/>
        <v>0</v>
      </c>
      <c r="L352" s="392">
        <f t="shared" si="50"/>
        <v>0</v>
      </c>
      <c r="M352" s="402"/>
      <c r="N352" s="359" t="str">
        <f t="shared" si="46"/>
        <v/>
      </c>
    </row>
    <row r="353" spans="1:17" s="360" customFormat="1">
      <c r="A353" s="401"/>
      <c r="B353" s="400"/>
      <c r="C353" s="399"/>
      <c r="D353" s="398"/>
      <c r="E353" s="397"/>
      <c r="F353" s="404"/>
      <c r="G353" s="394"/>
      <c r="H353" s="392">
        <f t="shared" si="47"/>
        <v>0</v>
      </c>
      <c r="I353" s="394"/>
      <c r="J353" s="392">
        <f t="shared" si="48"/>
        <v>0</v>
      </c>
      <c r="K353" s="393">
        <f t="shared" si="49"/>
        <v>0</v>
      </c>
      <c r="L353" s="392">
        <f t="shared" si="50"/>
        <v>0</v>
      </c>
      <c r="M353" s="402"/>
      <c r="N353" s="359" t="str">
        <f t="shared" si="46"/>
        <v/>
      </c>
    </row>
    <row r="354" spans="1:17" s="360" customFormat="1">
      <c r="A354" s="401"/>
      <c r="B354" s="400"/>
      <c r="C354" s="399"/>
      <c r="D354" s="398"/>
      <c r="E354" s="397"/>
      <c r="F354" s="404"/>
      <c r="G354" s="394"/>
      <c r="H354" s="392">
        <f t="shared" si="47"/>
        <v>0</v>
      </c>
      <c r="I354" s="394"/>
      <c r="J354" s="392">
        <f t="shared" si="48"/>
        <v>0</v>
      </c>
      <c r="K354" s="393">
        <f t="shared" si="49"/>
        <v>0</v>
      </c>
      <c r="L354" s="392">
        <f t="shared" si="50"/>
        <v>0</v>
      </c>
      <c r="M354" s="402"/>
      <c r="N354" s="359" t="str">
        <f t="shared" si="46"/>
        <v/>
      </c>
    </row>
    <row r="355" spans="1:17" s="360" customFormat="1">
      <c r="A355" s="401"/>
      <c r="B355" s="400"/>
      <c r="C355" s="399"/>
      <c r="D355" s="398"/>
      <c r="E355" s="397"/>
      <c r="F355" s="404"/>
      <c r="G355" s="394"/>
      <c r="H355" s="392">
        <f t="shared" si="47"/>
        <v>0</v>
      </c>
      <c r="I355" s="394"/>
      <c r="J355" s="392">
        <f t="shared" si="48"/>
        <v>0</v>
      </c>
      <c r="K355" s="393">
        <f t="shared" si="49"/>
        <v>0</v>
      </c>
      <c r="L355" s="392">
        <f t="shared" si="50"/>
        <v>0</v>
      </c>
      <c r="M355" s="402"/>
      <c r="N355" s="359" t="str">
        <f t="shared" si="46"/>
        <v/>
      </c>
    </row>
    <row r="356" spans="1:17" s="360" customFormat="1">
      <c r="A356" s="401"/>
      <c r="B356" s="400"/>
      <c r="C356" s="399"/>
      <c r="D356" s="398"/>
      <c r="E356" s="397"/>
      <c r="F356" s="404"/>
      <c r="G356" s="394"/>
      <c r="H356" s="392">
        <f t="shared" si="47"/>
        <v>0</v>
      </c>
      <c r="I356" s="394"/>
      <c r="J356" s="392">
        <f t="shared" si="48"/>
        <v>0</v>
      </c>
      <c r="K356" s="393">
        <f t="shared" si="49"/>
        <v>0</v>
      </c>
      <c r="L356" s="392">
        <f t="shared" si="50"/>
        <v>0</v>
      </c>
      <c r="M356" s="402"/>
      <c r="N356" s="359" t="str">
        <f t="shared" si="46"/>
        <v/>
      </c>
    </row>
    <row r="357" spans="1:17" s="360" customFormat="1">
      <c r="A357" s="401"/>
      <c r="B357" s="400"/>
      <c r="C357" s="399"/>
      <c r="D357" s="398"/>
      <c r="E357" s="397"/>
      <c r="F357" s="404"/>
      <c r="G357" s="394"/>
      <c r="H357" s="392">
        <f t="shared" si="47"/>
        <v>0</v>
      </c>
      <c r="I357" s="394"/>
      <c r="J357" s="392">
        <f t="shared" si="48"/>
        <v>0</v>
      </c>
      <c r="K357" s="393">
        <f t="shared" si="49"/>
        <v>0</v>
      </c>
      <c r="L357" s="392">
        <f t="shared" si="50"/>
        <v>0</v>
      </c>
      <c r="M357" s="402"/>
      <c r="N357" s="359" t="str">
        <f t="shared" si="46"/>
        <v/>
      </c>
    </row>
    <row r="358" spans="1:17" s="360" customFormat="1">
      <c r="A358" s="401"/>
      <c r="B358" s="400"/>
      <c r="C358" s="399"/>
      <c r="D358" s="398"/>
      <c r="E358" s="397"/>
      <c r="F358" s="404"/>
      <c r="G358" s="394"/>
      <c r="H358" s="392">
        <f t="shared" si="47"/>
        <v>0</v>
      </c>
      <c r="I358" s="394"/>
      <c r="J358" s="392">
        <f t="shared" si="48"/>
        <v>0</v>
      </c>
      <c r="K358" s="393">
        <f t="shared" si="49"/>
        <v>0</v>
      </c>
      <c r="L358" s="392">
        <f t="shared" si="50"/>
        <v>0</v>
      </c>
      <c r="M358" s="402"/>
      <c r="N358" s="359" t="str">
        <f t="shared" si="46"/>
        <v/>
      </c>
    </row>
    <row r="359" spans="1:17" s="360" customFormat="1">
      <c r="A359" s="401"/>
      <c r="B359" s="400"/>
      <c r="C359" s="399"/>
      <c r="D359" s="398"/>
      <c r="E359" s="397"/>
      <c r="F359" s="404"/>
      <c r="G359" s="394"/>
      <c r="H359" s="392">
        <f t="shared" si="47"/>
        <v>0</v>
      </c>
      <c r="I359" s="394"/>
      <c r="J359" s="392">
        <f t="shared" si="48"/>
        <v>0</v>
      </c>
      <c r="K359" s="393">
        <f t="shared" si="49"/>
        <v>0</v>
      </c>
      <c r="L359" s="392">
        <f t="shared" si="50"/>
        <v>0</v>
      </c>
      <c r="M359" s="402"/>
      <c r="N359" s="359" t="str">
        <f t="shared" si="46"/>
        <v/>
      </c>
    </row>
    <row r="360" spans="1:17" s="360" customFormat="1">
      <c r="A360" s="401"/>
      <c r="B360" s="400"/>
      <c r="C360" s="399"/>
      <c r="D360" s="398"/>
      <c r="E360" s="397"/>
      <c r="F360" s="403"/>
      <c r="G360" s="394"/>
      <c r="H360" s="392">
        <f t="shared" si="47"/>
        <v>0</v>
      </c>
      <c r="I360" s="394"/>
      <c r="J360" s="392">
        <f t="shared" si="48"/>
        <v>0</v>
      </c>
      <c r="K360" s="393">
        <f t="shared" si="49"/>
        <v>0</v>
      </c>
      <c r="L360" s="392">
        <f t="shared" si="50"/>
        <v>0</v>
      </c>
      <c r="M360" s="402"/>
      <c r="N360" s="359" t="str">
        <f t="shared" si="46"/>
        <v/>
      </c>
    </row>
    <row r="361" spans="1:17" s="360" customFormat="1" ht="13.8" thickBot="1">
      <c r="A361" s="401"/>
      <c r="B361" s="400"/>
      <c r="C361" s="399"/>
      <c r="D361" s="398"/>
      <c r="E361" s="397"/>
      <c r="F361" s="396"/>
      <c r="G361" s="395"/>
      <c r="H361" s="392">
        <f t="shared" si="47"/>
        <v>0</v>
      </c>
      <c r="I361" s="394"/>
      <c r="J361" s="392">
        <f t="shared" si="48"/>
        <v>0</v>
      </c>
      <c r="K361" s="393">
        <f t="shared" si="49"/>
        <v>0</v>
      </c>
      <c r="L361" s="392">
        <f t="shared" si="50"/>
        <v>0</v>
      </c>
      <c r="M361" s="391"/>
      <c r="N361" s="359" t="str">
        <f t="shared" si="46"/>
        <v/>
      </c>
    </row>
    <row r="362" spans="1:17" s="360" customFormat="1" ht="13.8" thickTop="1">
      <c r="A362" s="390" t="s">
        <v>293</v>
      </c>
      <c r="B362" s="389" t="s">
        <v>302</v>
      </c>
      <c r="C362" s="388"/>
      <c r="D362" s="387" t="s">
        <v>299</v>
      </c>
      <c r="E362" s="386" t="s">
        <v>293</v>
      </c>
      <c r="F362" s="385" t="s">
        <v>293</v>
      </c>
      <c r="G362" s="384" t="s">
        <v>293</v>
      </c>
      <c r="H362" s="383">
        <f>SUMIFS(H312:H361,$A312:$A361,"設備費")</f>
        <v>0</v>
      </c>
      <c r="I362" s="384" t="s">
        <v>292</v>
      </c>
      <c r="J362" s="383">
        <f>SUMIFS(J312:J361,$A312:$A361,"設備費")</f>
        <v>0</v>
      </c>
      <c r="K362" s="384" t="s">
        <v>292</v>
      </c>
      <c r="L362" s="383">
        <f>SUMIFS(L312:L361,$A312:$A361,"設備費")</f>
        <v>0</v>
      </c>
      <c r="M362" s="382" t="s">
        <v>293</v>
      </c>
      <c r="N362" s="359" t="str">
        <f t="shared" si="46"/>
        <v/>
      </c>
      <c r="O362" s="360" t="s">
        <v>301</v>
      </c>
    </row>
    <row r="363" spans="1:17" s="360" customFormat="1">
      <c r="A363" s="381" t="s">
        <v>293</v>
      </c>
      <c r="B363" s="380" t="s">
        <v>300</v>
      </c>
      <c r="C363" s="379"/>
      <c r="D363" s="378" t="s">
        <v>299</v>
      </c>
      <c r="E363" s="377" t="s">
        <v>293</v>
      </c>
      <c r="F363" s="376" t="s">
        <v>293</v>
      </c>
      <c r="G363" s="375" t="s">
        <v>293</v>
      </c>
      <c r="H363" s="374">
        <f>SUMIFS(H312:H361,$A312:$A361,"工事費")</f>
        <v>0</v>
      </c>
      <c r="I363" s="375" t="s">
        <v>292</v>
      </c>
      <c r="J363" s="374">
        <f>SUMIFS(J312:J361,$A312:$A361,"工事費")</f>
        <v>0</v>
      </c>
      <c r="K363" s="375" t="s">
        <v>292</v>
      </c>
      <c r="L363" s="374">
        <f>SUMIFS(L312:L361,$A312:$A361,"工事費")</f>
        <v>0</v>
      </c>
      <c r="M363" s="373" t="s">
        <v>293</v>
      </c>
      <c r="N363" s="359" t="str">
        <f t="shared" si="46"/>
        <v/>
      </c>
      <c r="O363" s="372" t="s">
        <v>298</v>
      </c>
      <c r="P363" s="372" t="s">
        <v>297</v>
      </c>
      <c r="Q363" s="372" t="s">
        <v>296</v>
      </c>
    </row>
    <row r="364" spans="1:17" s="360" customFormat="1" ht="13.8" thickBot="1">
      <c r="A364" s="371" t="s">
        <v>293</v>
      </c>
      <c r="B364" s="370" t="s">
        <v>295</v>
      </c>
      <c r="C364" s="369"/>
      <c r="D364" s="368" t="s">
        <v>294</v>
      </c>
      <c r="E364" s="367" t="s">
        <v>293</v>
      </c>
      <c r="F364" s="366" t="s">
        <v>293</v>
      </c>
      <c r="G364" s="364" t="s">
        <v>293</v>
      </c>
      <c r="H364" s="365">
        <f>SUM(H312:H361)</f>
        <v>0</v>
      </c>
      <c r="I364" s="364" t="s">
        <v>292</v>
      </c>
      <c r="J364" s="365">
        <f>SUM(J312:J361)</f>
        <v>0</v>
      </c>
      <c r="K364" s="364" t="s">
        <v>292</v>
      </c>
      <c r="L364" s="363">
        <f>SUM(L312:L361)</f>
        <v>0</v>
      </c>
      <c r="M364" s="362" t="s">
        <v>293</v>
      </c>
      <c r="N364" s="359" t="str">
        <f t="shared" si="46"/>
        <v/>
      </c>
      <c r="O364" s="361" t="str">
        <f>IF(SUM(H362:H363)=H364,"","入力ミス")</f>
        <v/>
      </c>
      <c r="P364" s="361" t="str">
        <f>IF(SUM(J362:J363)=J364,"","入力ミス")</f>
        <v/>
      </c>
      <c r="Q364" s="361" t="str">
        <f>IF(SUM(L362:L363)=L364,"","入力ミス")</f>
        <v/>
      </c>
    </row>
    <row r="365" spans="1:17" s="360" customFormat="1">
      <c r="A365" s="414"/>
      <c r="B365" s="413"/>
      <c r="C365" s="412"/>
      <c r="D365" s="773" t="s">
        <v>303</v>
      </c>
      <c r="E365" s="410"/>
      <c r="F365" s="374"/>
      <c r="G365" s="409"/>
      <c r="H365" s="392"/>
      <c r="I365" s="409"/>
      <c r="J365" s="392"/>
      <c r="K365" s="409"/>
      <c r="L365" s="408"/>
      <c r="M365" s="407"/>
      <c r="N365" s="359" t="str">
        <f t="shared" si="46"/>
        <v/>
      </c>
    </row>
    <row r="366" spans="1:17" s="360" customFormat="1">
      <c r="A366" s="401"/>
      <c r="B366" s="406"/>
      <c r="C366" s="399"/>
      <c r="D366" s="405"/>
      <c r="E366" s="397"/>
      <c r="F366" s="404"/>
      <c r="G366" s="394"/>
      <c r="H366" s="392">
        <f t="shared" ref="H366:H397" si="51">$F366*G366</f>
        <v>0</v>
      </c>
      <c r="I366" s="394"/>
      <c r="J366" s="392">
        <f t="shared" ref="J366:J397" si="52">$F366*I366</f>
        <v>0</v>
      </c>
      <c r="K366" s="393">
        <f t="shared" ref="K366:K397" si="53">G366-I366</f>
        <v>0</v>
      </c>
      <c r="L366" s="392">
        <f t="shared" ref="L366:L397" si="54">$F366*K366</f>
        <v>0</v>
      </c>
      <c r="M366" s="402"/>
      <c r="N366" s="359" t="str">
        <f t="shared" si="46"/>
        <v/>
      </c>
    </row>
    <row r="367" spans="1:17" s="360" customFormat="1">
      <c r="A367" s="401"/>
      <c r="B367" s="400"/>
      <c r="C367" s="399"/>
      <c r="D367" s="398"/>
      <c r="E367" s="397"/>
      <c r="F367" s="404"/>
      <c r="G367" s="394"/>
      <c r="H367" s="392">
        <f t="shared" si="51"/>
        <v>0</v>
      </c>
      <c r="I367" s="394"/>
      <c r="J367" s="392">
        <f t="shared" si="52"/>
        <v>0</v>
      </c>
      <c r="K367" s="393">
        <f t="shared" si="53"/>
        <v>0</v>
      </c>
      <c r="L367" s="392">
        <f t="shared" si="54"/>
        <v>0</v>
      </c>
      <c r="M367" s="402"/>
      <c r="N367" s="359" t="str">
        <f t="shared" si="46"/>
        <v/>
      </c>
    </row>
    <row r="368" spans="1:17" s="360" customFormat="1">
      <c r="A368" s="401"/>
      <c r="B368" s="400"/>
      <c r="C368" s="399"/>
      <c r="D368" s="398"/>
      <c r="E368" s="397"/>
      <c r="F368" s="404"/>
      <c r="G368" s="394"/>
      <c r="H368" s="392">
        <f t="shared" si="51"/>
        <v>0</v>
      </c>
      <c r="I368" s="394"/>
      <c r="J368" s="392">
        <f t="shared" si="52"/>
        <v>0</v>
      </c>
      <c r="K368" s="393">
        <f t="shared" si="53"/>
        <v>0</v>
      </c>
      <c r="L368" s="392">
        <f t="shared" si="54"/>
        <v>0</v>
      </c>
      <c r="M368" s="402"/>
      <c r="N368" s="359" t="str">
        <f t="shared" si="46"/>
        <v/>
      </c>
    </row>
    <row r="369" spans="1:14" s="360" customFormat="1">
      <c r="A369" s="401"/>
      <c r="B369" s="400"/>
      <c r="C369" s="399"/>
      <c r="D369" s="398"/>
      <c r="E369" s="397"/>
      <c r="F369" s="404"/>
      <c r="G369" s="394"/>
      <c r="H369" s="392">
        <f t="shared" si="51"/>
        <v>0</v>
      </c>
      <c r="I369" s="394"/>
      <c r="J369" s="392">
        <f t="shared" si="52"/>
        <v>0</v>
      </c>
      <c r="K369" s="393">
        <f t="shared" si="53"/>
        <v>0</v>
      </c>
      <c r="L369" s="392">
        <f t="shared" si="54"/>
        <v>0</v>
      </c>
      <c r="M369" s="402"/>
      <c r="N369" s="359" t="str">
        <f t="shared" si="46"/>
        <v/>
      </c>
    </row>
    <row r="370" spans="1:14" s="360" customFormat="1">
      <c r="A370" s="401"/>
      <c r="B370" s="400"/>
      <c r="C370" s="399"/>
      <c r="D370" s="398"/>
      <c r="E370" s="397"/>
      <c r="F370" s="404"/>
      <c r="G370" s="394"/>
      <c r="H370" s="392">
        <f t="shared" si="51"/>
        <v>0</v>
      </c>
      <c r="I370" s="394"/>
      <c r="J370" s="392">
        <f t="shared" si="52"/>
        <v>0</v>
      </c>
      <c r="K370" s="393">
        <f t="shared" si="53"/>
        <v>0</v>
      </c>
      <c r="L370" s="392">
        <f t="shared" si="54"/>
        <v>0</v>
      </c>
      <c r="M370" s="402"/>
      <c r="N370" s="359" t="str">
        <f t="shared" si="46"/>
        <v/>
      </c>
    </row>
    <row r="371" spans="1:14" s="360" customFormat="1">
      <c r="A371" s="401"/>
      <c r="B371" s="400"/>
      <c r="C371" s="399"/>
      <c r="D371" s="398"/>
      <c r="E371" s="397"/>
      <c r="F371" s="404"/>
      <c r="G371" s="394"/>
      <c r="H371" s="392">
        <f t="shared" si="51"/>
        <v>0</v>
      </c>
      <c r="I371" s="394"/>
      <c r="J371" s="392">
        <f t="shared" si="52"/>
        <v>0</v>
      </c>
      <c r="K371" s="393">
        <f t="shared" si="53"/>
        <v>0</v>
      </c>
      <c r="L371" s="392">
        <f t="shared" si="54"/>
        <v>0</v>
      </c>
      <c r="M371" s="402"/>
      <c r="N371" s="359" t="str">
        <f t="shared" si="46"/>
        <v/>
      </c>
    </row>
    <row r="372" spans="1:14" s="360" customFormat="1">
      <c r="A372" s="401"/>
      <c r="B372" s="400"/>
      <c r="C372" s="399"/>
      <c r="D372" s="398"/>
      <c r="E372" s="397"/>
      <c r="F372" s="404"/>
      <c r="G372" s="394"/>
      <c r="H372" s="392">
        <f t="shared" si="51"/>
        <v>0</v>
      </c>
      <c r="I372" s="394"/>
      <c r="J372" s="392">
        <f t="shared" si="52"/>
        <v>0</v>
      </c>
      <c r="K372" s="393">
        <f t="shared" si="53"/>
        <v>0</v>
      </c>
      <c r="L372" s="392">
        <f t="shared" si="54"/>
        <v>0</v>
      </c>
      <c r="M372" s="402"/>
      <c r="N372" s="359" t="str">
        <f t="shared" si="46"/>
        <v/>
      </c>
    </row>
    <row r="373" spans="1:14" s="360" customFormat="1">
      <c r="A373" s="401"/>
      <c r="B373" s="400"/>
      <c r="C373" s="399"/>
      <c r="D373" s="398"/>
      <c r="E373" s="397"/>
      <c r="F373" s="404"/>
      <c r="G373" s="394"/>
      <c r="H373" s="392">
        <f t="shared" si="51"/>
        <v>0</v>
      </c>
      <c r="I373" s="394"/>
      <c r="J373" s="392">
        <f t="shared" si="52"/>
        <v>0</v>
      </c>
      <c r="K373" s="393">
        <f t="shared" si="53"/>
        <v>0</v>
      </c>
      <c r="L373" s="392">
        <f t="shared" si="54"/>
        <v>0</v>
      </c>
      <c r="M373" s="402"/>
      <c r="N373" s="359" t="str">
        <f t="shared" si="46"/>
        <v/>
      </c>
    </row>
    <row r="374" spans="1:14" s="360" customFormat="1">
      <c r="A374" s="401"/>
      <c r="B374" s="400"/>
      <c r="C374" s="399"/>
      <c r="D374" s="398"/>
      <c r="E374" s="397"/>
      <c r="F374" s="404"/>
      <c r="G374" s="394"/>
      <c r="H374" s="392">
        <f t="shared" si="51"/>
        <v>0</v>
      </c>
      <c r="I374" s="394"/>
      <c r="J374" s="392">
        <f t="shared" si="52"/>
        <v>0</v>
      </c>
      <c r="K374" s="393">
        <f t="shared" si="53"/>
        <v>0</v>
      </c>
      <c r="L374" s="392">
        <f t="shared" si="54"/>
        <v>0</v>
      </c>
      <c r="M374" s="402"/>
      <c r="N374" s="359" t="str">
        <f t="shared" si="46"/>
        <v/>
      </c>
    </row>
    <row r="375" spans="1:14" s="360" customFormat="1">
      <c r="A375" s="401"/>
      <c r="B375" s="400"/>
      <c r="C375" s="399"/>
      <c r="D375" s="398"/>
      <c r="E375" s="397"/>
      <c r="F375" s="404"/>
      <c r="G375" s="394"/>
      <c r="H375" s="392">
        <f t="shared" si="51"/>
        <v>0</v>
      </c>
      <c r="I375" s="394"/>
      <c r="J375" s="392">
        <f t="shared" si="52"/>
        <v>0</v>
      </c>
      <c r="K375" s="393">
        <f t="shared" si="53"/>
        <v>0</v>
      </c>
      <c r="L375" s="392">
        <f t="shared" si="54"/>
        <v>0</v>
      </c>
      <c r="M375" s="402"/>
      <c r="N375" s="359" t="str">
        <f t="shared" si="46"/>
        <v/>
      </c>
    </row>
    <row r="376" spans="1:14" s="360" customFormat="1">
      <c r="A376" s="401"/>
      <c r="B376" s="400"/>
      <c r="C376" s="399"/>
      <c r="D376" s="398"/>
      <c r="E376" s="397"/>
      <c r="F376" s="404"/>
      <c r="G376" s="394"/>
      <c r="H376" s="392">
        <f t="shared" si="51"/>
        <v>0</v>
      </c>
      <c r="I376" s="394"/>
      <c r="J376" s="392">
        <f t="shared" si="52"/>
        <v>0</v>
      </c>
      <c r="K376" s="393">
        <f t="shared" si="53"/>
        <v>0</v>
      </c>
      <c r="L376" s="392">
        <f t="shared" si="54"/>
        <v>0</v>
      </c>
      <c r="M376" s="402"/>
      <c r="N376" s="359" t="str">
        <f t="shared" si="46"/>
        <v/>
      </c>
    </row>
    <row r="377" spans="1:14" s="360" customFormat="1">
      <c r="A377" s="401"/>
      <c r="B377" s="400"/>
      <c r="C377" s="399"/>
      <c r="D377" s="398"/>
      <c r="E377" s="397"/>
      <c r="F377" s="404"/>
      <c r="G377" s="394"/>
      <c r="H377" s="392">
        <f t="shared" si="51"/>
        <v>0</v>
      </c>
      <c r="I377" s="394"/>
      <c r="J377" s="392">
        <f t="shared" si="52"/>
        <v>0</v>
      </c>
      <c r="K377" s="393">
        <f t="shared" si="53"/>
        <v>0</v>
      </c>
      <c r="L377" s="392">
        <f t="shared" si="54"/>
        <v>0</v>
      </c>
      <c r="M377" s="402"/>
      <c r="N377" s="359" t="str">
        <f t="shared" si="46"/>
        <v/>
      </c>
    </row>
    <row r="378" spans="1:14" s="360" customFormat="1">
      <c r="A378" s="401"/>
      <c r="B378" s="400"/>
      <c r="C378" s="399"/>
      <c r="D378" s="398"/>
      <c r="E378" s="397"/>
      <c r="F378" s="404"/>
      <c r="G378" s="394"/>
      <c r="H378" s="392">
        <f t="shared" si="51"/>
        <v>0</v>
      </c>
      <c r="I378" s="394"/>
      <c r="J378" s="392">
        <f t="shared" si="52"/>
        <v>0</v>
      </c>
      <c r="K378" s="393">
        <f t="shared" si="53"/>
        <v>0</v>
      </c>
      <c r="L378" s="392">
        <f t="shared" si="54"/>
        <v>0</v>
      </c>
      <c r="M378" s="402"/>
      <c r="N378" s="359" t="str">
        <f t="shared" si="46"/>
        <v/>
      </c>
    </row>
    <row r="379" spans="1:14" s="360" customFormat="1">
      <c r="A379" s="401"/>
      <c r="B379" s="400"/>
      <c r="C379" s="399"/>
      <c r="D379" s="398"/>
      <c r="E379" s="397"/>
      <c r="F379" s="404"/>
      <c r="G379" s="394"/>
      <c r="H379" s="392">
        <f t="shared" si="51"/>
        <v>0</v>
      </c>
      <c r="I379" s="394"/>
      <c r="J379" s="392">
        <f t="shared" si="52"/>
        <v>0</v>
      </c>
      <c r="K379" s="393">
        <f t="shared" si="53"/>
        <v>0</v>
      </c>
      <c r="L379" s="392">
        <f t="shared" si="54"/>
        <v>0</v>
      </c>
      <c r="M379" s="402"/>
      <c r="N379" s="359" t="str">
        <f t="shared" si="46"/>
        <v/>
      </c>
    </row>
    <row r="380" spans="1:14" s="360" customFormat="1">
      <c r="A380" s="401"/>
      <c r="B380" s="400"/>
      <c r="C380" s="399"/>
      <c r="D380" s="398"/>
      <c r="E380" s="397"/>
      <c r="F380" s="404"/>
      <c r="G380" s="394"/>
      <c r="H380" s="392">
        <f t="shared" si="51"/>
        <v>0</v>
      </c>
      <c r="I380" s="394"/>
      <c r="J380" s="392">
        <f t="shared" si="52"/>
        <v>0</v>
      </c>
      <c r="K380" s="393">
        <f t="shared" si="53"/>
        <v>0</v>
      </c>
      <c r="L380" s="392">
        <f t="shared" si="54"/>
        <v>0</v>
      </c>
      <c r="M380" s="402"/>
      <c r="N380" s="359" t="str">
        <f t="shared" si="46"/>
        <v/>
      </c>
    </row>
    <row r="381" spans="1:14" s="360" customFormat="1">
      <c r="A381" s="401"/>
      <c r="B381" s="400"/>
      <c r="C381" s="399"/>
      <c r="D381" s="398"/>
      <c r="E381" s="397"/>
      <c r="F381" s="404"/>
      <c r="G381" s="394"/>
      <c r="H381" s="392">
        <f t="shared" si="51"/>
        <v>0</v>
      </c>
      <c r="I381" s="394"/>
      <c r="J381" s="392">
        <f t="shared" si="52"/>
        <v>0</v>
      </c>
      <c r="K381" s="393">
        <f t="shared" si="53"/>
        <v>0</v>
      </c>
      <c r="L381" s="392">
        <f t="shared" si="54"/>
        <v>0</v>
      </c>
      <c r="M381" s="402"/>
      <c r="N381" s="359" t="str">
        <f t="shared" si="46"/>
        <v/>
      </c>
    </row>
    <row r="382" spans="1:14" s="360" customFormat="1">
      <c r="A382" s="401"/>
      <c r="B382" s="400"/>
      <c r="C382" s="399"/>
      <c r="D382" s="398"/>
      <c r="E382" s="397"/>
      <c r="F382" s="404"/>
      <c r="G382" s="394"/>
      <c r="H382" s="392">
        <f t="shared" si="51"/>
        <v>0</v>
      </c>
      <c r="I382" s="394"/>
      <c r="J382" s="392">
        <f t="shared" si="52"/>
        <v>0</v>
      </c>
      <c r="K382" s="393">
        <f t="shared" si="53"/>
        <v>0</v>
      </c>
      <c r="L382" s="392">
        <f t="shared" si="54"/>
        <v>0</v>
      </c>
      <c r="M382" s="402"/>
      <c r="N382" s="359" t="str">
        <f t="shared" si="46"/>
        <v/>
      </c>
    </row>
    <row r="383" spans="1:14" s="360" customFormat="1">
      <c r="A383" s="401"/>
      <c r="B383" s="400"/>
      <c r="C383" s="399"/>
      <c r="D383" s="398"/>
      <c r="E383" s="397"/>
      <c r="F383" s="404"/>
      <c r="G383" s="394"/>
      <c r="H383" s="392">
        <f t="shared" si="51"/>
        <v>0</v>
      </c>
      <c r="I383" s="394"/>
      <c r="J383" s="392">
        <f t="shared" si="52"/>
        <v>0</v>
      </c>
      <c r="K383" s="393">
        <f t="shared" si="53"/>
        <v>0</v>
      </c>
      <c r="L383" s="392">
        <f t="shared" si="54"/>
        <v>0</v>
      </c>
      <c r="M383" s="402"/>
      <c r="N383" s="359" t="str">
        <f t="shared" si="46"/>
        <v/>
      </c>
    </row>
    <row r="384" spans="1:14" s="360" customFormat="1">
      <c r="A384" s="401"/>
      <c r="B384" s="400"/>
      <c r="C384" s="399"/>
      <c r="D384" s="398"/>
      <c r="E384" s="397"/>
      <c r="F384" s="404"/>
      <c r="G384" s="394"/>
      <c r="H384" s="392">
        <f t="shared" si="51"/>
        <v>0</v>
      </c>
      <c r="I384" s="394"/>
      <c r="J384" s="392">
        <f t="shared" si="52"/>
        <v>0</v>
      </c>
      <c r="K384" s="393">
        <f t="shared" si="53"/>
        <v>0</v>
      </c>
      <c r="L384" s="392">
        <f t="shared" si="54"/>
        <v>0</v>
      </c>
      <c r="M384" s="402"/>
      <c r="N384" s="359" t="str">
        <f t="shared" si="46"/>
        <v/>
      </c>
    </row>
    <row r="385" spans="1:14" s="360" customFormat="1">
      <c r="A385" s="401"/>
      <c r="B385" s="400"/>
      <c r="C385" s="399"/>
      <c r="D385" s="398"/>
      <c r="E385" s="397"/>
      <c r="F385" s="404"/>
      <c r="G385" s="394"/>
      <c r="H385" s="392">
        <f t="shared" si="51"/>
        <v>0</v>
      </c>
      <c r="I385" s="394"/>
      <c r="J385" s="392">
        <f t="shared" si="52"/>
        <v>0</v>
      </c>
      <c r="K385" s="393">
        <f t="shared" si="53"/>
        <v>0</v>
      </c>
      <c r="L385" s="392">
        <f t="shared" si="54"/>
        <v>0</v>
      </c>
      <c r="M385" s="402"/>
      <c r="N385" s="359" t="str">
        <f t="shared" si="46"/>
        <v/>
      </c>
    </row>
    <row r="386" spans="1:14" s="360" customFormat="1">
      <c r="A386" s="401"/>
      <c r="B386" s="400"/>
      <c r="C386" s="399"/>
      <c r="D386" s="398"/>
      <c r="E386" s="397"/>
      <c r="F386" s="404"/>
      <c r="G386" s="394"/>
      <c r="H386" s="392">
        <f t="shared" si="51"/>
        <v>0</v>
      </c>
      <c r="I386" s="394"/>
      <c r="J386" s="392">
        <f t="shared" si="52"/>
        <v>0</v>
      </c>
      <c r="K386" s="393">
        <f t="shared" si="53"/>
        <v>0</v>
      </c>
      <c r="L386" s="392">
        <f t="shared" si="54"/>
        <v>0</v>
      </c>
      <c r="M386" s="402"/>
      <c r="N386" s="359" t="str">
        <f t="shared" si="46"/>
        <v/>
      </c>
    </row>
    <row r="387" spans="1:14" s="360" customFormat="1">
      <c r="A387" s="401"/>
      <c r="B387" s="400"/>
      <c r="C387" s="399"/>
      <c r="D387" s="398"/>
      <c r="E387" s="397"/>
      <c r="F387" s="404"/>
      <c r="G387" s="394"/>
      <c r="H387" s="392">
        <f t="shared" si="51"/>
        <v>0</v>
      </c>
      <c r="I387" s="394"/>
      <c r="J387" s="392">
        <f t="shared" si="52"/>
        <v>0</v>
      </c>
      <c r="K387" s="393">
        <f t="shared" si="53"/>
        <v>0</v>
      </c>
      <c r="L387" s="392">
        <f t="shared" si="54"/>
        <v>0</v>
      </c>
      <c r="M387" s="402"/>
      <c r="N387" s="359" t="str">
        <f t="shared" si="46"/>
        <v/>
      </c>
    </row>
    <row r="388" spans="1:14" s="360" customFormat="1">
      <c r="A388" s="401"/>
      <c r="B388" s="400"/>
      <c r="C388" s="399"/>
      <c r="D388" s="398"/>
      <c r="E388" s="397"/>
      <c r="F388" s="404"/>
      <c r="G388" s="394"/>
      <c r="H388" s="392">
        <f t="shared" si="51"/>
        <v>0</v>
      </c>
      <c r="I388" s="394"/>
      <c r="J388" s="392">
        <f t="shared" si="52"/>
        <v>0</v>
      </c>
      <c r="K388" s="393">
        <f t="shared" si="53"/>
        <v>0</v>
      </c>
      <c r="L388" s="392">
        <f t="shared" si="54"/>
        <v>0</v>
      </c>
      <c r="M388" s="402"/>
      <c r="N388" s="359" t="str">
        <f t="shared" si="46"/>
        <v/>
      </c>
    </row>
    <row r="389" spans="1:14" s="360" customFormat="1">
      <c r="A389" s="401"/>
      <c r="B389" s="400"/>
      <c r="C389" s="399"/>
      <c r="D389" s="398"/>
      <c r="E389" s="397"/>
      <c r="F389" s="404"/>
      <c r="G389" s="394"/>
      <c r="H389" s="392">
        <f t="shared" si="51"/>
        <v>0</v>
      </c>
      <c r="I389" s="394"/>
      <c r="J389" s="392">
        <f t="shared" si="52"/>
        <v>0</v>
      </c>
      <c r="K389" s="393">
        <f t="shared" si="53"/>
        <v>0</v>
      </c>
      <c r="L389" s="392">
        <f t="shared" si="54"/>
        <v>0</v>
      </c>
      <c r="M389" s="402"/>
      <c r="N389" s="359" t="str">
        <f t="shared" si="46"/>
        <v/>
      </c>
    </row>
    <row r="390" spans="1:14" s="360" customFormat="1">
      <c r="A390" s="401"/>
      <c r="B390" s="400"/>
      <c r="C390" s="399"/>
      <c r="D390" s="398"/>
      <c r="E390" s="397"/>
      <c r="F390" s="404"/>
      <c r="G390" s="394"/>
      <c r="H390" s="392">
        <f t="shared" si="51"/>
        <v>0</v>
      </c>
      <c r="I390" s="394"/>
      <c r="J390" s="392">
        <f t="shared" si="52"/>
        <v>0</v>
      </c>
      <c r="K390" s="393">
        <f t="shared" si="53"/>
        <v>0</v>
      </c>
      <c r="L390" s="392">
        <f t="shared" si="54"/>
        <v>0</v>
      </c>
      <c r="M390" s="402"/>
      <c r="N390" s="359" t="str">
        <f t="shared" si="46"/>
        <v/>
      </c>
    </row>
    <row r="391" spans="1:14" s="360" customFormat="1">
      <c r="A391" s="401"/>
      <c r="B391" s="400"/>
      <c r="C391" s="399"/>
      <c r="D391" s="398"/>
      <c r="E391" s="397"/>
      <c r="F391" s="404"/>
      <c r="G391" s="394"/>
      <c r="H391" s="392">
        <f t="shared" si="51"/>
        <v>0</v>
      </c>
      <c r="I391" s="394"/>
      <c r="J391" s="392">
        <f t="shared" si="52"/>
        <v>0</v>
      </c>
      <c r="K391" s="393">
        <f t="shared" si="53"/>
        <v>0</v>
      </c>
      <c r="L391" s="392">
        <f t="shared" si="54"/>
        <v>0</v>
      </c>
      <c r="M391" s="402"/>
      <c r="N391" s="359" t="str">
        <f t="shared" si="46"/>
        <v/>
      </c>
    </row>
    <row r="392" spans="1:14" s="360" customFormat="1">
      <c r="A392" s="401"/>
      <c r="B392" s="400"/>
      <c r="C392" s="399"/>
      <c r="D392" s="398"/>
      <c r="E392" s="397"/>
      <c r="F392" s="404"/>
      <c r="G392" s="394"/>
      <c r="H392" s="392">
        <f t="shared" si="51"/>
        <v>0</v>
      </c>
      <c r="I392" s="394"/>
      <c r="J392" s="392">
        <f t="shared" si="52"/>
        <v>0</v>
      </c>
      <c r="K392" s="393">
        <f t="shared" si="53"/>
        <v>0</v>
      </c>
      <c r="L392" s="392">
        <f t="shared" si="54"/>
        <v>0</v>
      </c>
      <c r="M392" s="402"/>
      <c r="N392" s="359" t="str">
        <f t="shared" si="46"/>
        <v/>
      </c>
    </row>
    <row r="393" spans="1:14" s="360" customFormat="1">
      <c r="A393" s="401"/>
      <c r="B393" s="400"/>
      <c r="C393" s="399"/>
      <c r="D393" s="398"/>
      <c r="E393" s="397"/>
      <c r="F393" s="404"/>
      <c r="G393" s="394"/>
      <c r="H393" s="392">
        <f t="shared" si="51"/>
        <v>0</v>
      </c>
      <c r="I393" s="394"/>
      <c r="J393" s="392">
        <f t="shared" si="52"/>
        <v>0</v>
      </c>
      <c r="K393" s="393">
        <f t="shared" si="53"/>
        <v>0</v>
      </c>
      <c r="L393" s="392">
        <f t="shared" si="54"/>
        <v>0</v>
      </c>
      <c r="M393" s="402"/>
      <c r="N393" s="359" t="str">
        <f t="shared" si="46"/>
        <v/>
      </c>
    </row>
    <row r="394" spans="1:14" s="360" customFormat="1">
      <c r="A394" s="401"/>
      <c r="B394" s="400"/>
      <c r="C394" s="399"/>
      <c r="D394" s="398"/>
      <c r="E394" s="397"/>
      <c r="F394" s="404"/>
      <c r="G394" s="394"/>
      <c r="H394" s="392">
        <f t="shared" si="51"/>
        <v>0</v>
      </c>
      <c r="I394" s="394"/>
      <c r="J394" s="392">
        <f t="shared" si="52"/>
        <v>0</v>
      </c>
      <c r="K394" s="393">
        <f t="shared" si="53"/>
        <v>0</v>
      </c>
      <c r="L394" s="392">
        <f t="shared" si="54"/>
        <v>0</v>
      </c>
      <c r="M394" s="402"/>
      <c r="N394" s="359" t="str">
        <f t="shared" si="46"/>
        <v/>
      </c>
    </row>
    <row r="395" spans="1:14" s="360" customFormat="1">
      <c r="A395" s="401"/>
      <c r="B395" s="400"/>
      <c r="C395" s="399"/>
      <c r="D395" s="398"/>
      <c r="E395" s="397"/>
      <c r="F395" s="404"/>
      <c r="G395" s="394"/>
      <c r="H395" s="392">
        <f t="shared" si="51"/>
        <v>0</v>
      </c>
      <c r="I395" s="394"/>
      <c r="J395" s="392">
        <f t="shared" si="52"/>
        <v>0</v>
      </c>
      <c r="K395" s="393">
        <f t="shared" si="53"/>
        <v>0</v>
      </c>
      <c r="L395" s="392">
        <f t="shared" si="54"/>
        <v>0</v>
      </c>
      <c r="M395" s="402"/>
      <c r="N395" s="359" t="str">
        <f t="shared" si="46"/>
        <v/>
      </c>
    </row>
    <row r="396" spans="1:14" s="360" customFormat="1">
      <c r="A396" s="401"/>
      <c r="B396" s="400"/>
      <c r="C396" s="399"/>
      <c r="D396" s="398"/>
      <c r="E396" s="397"/>
      <c r="F396" s="404"/>
      <c r="G396" s="394"/>
      <c r="H396" s="392">
        <f t="shared" si="51"/>
        <v>0</v>
      </c>
      <c r="I396" s="394"/>
      <c r="J396" s="392">
        <f t="shared" si="52"/>
        <v>0</v>
      </c>
      <c r="K396" s="393">
        <f t="shared" si="53"/>
        <v>0</v>
      </c>
      <c r="L396" s="392">
        <f t="shared" si="54"/>
        <v>0</v>
      </c>
      <c r="M396" s="402"/>
      <c r="N396" s="359" t="str">
        <f t="shared" si="46"/>
        <v/>
      </c>
    </row>
    <row r="397" spans="1:14" s="360" customFormat="1">
      <c r="A397" s="401"/>
      <c r="B397" s="400"/>
      <c r="C397" s="399"/>
      <c r="D397" s="398"/>
      <c r="E397" s="397"/>
      <c r="F397" s="404"/>
      <c r="G397" s="394"/>
      <c r="H397" s="392">
        <f t="shared" si="51"/>
        <v>0</v>
      </c>
      <c r="I397" s="394"/>
      <c r="J397" s="392">
        <f t="shared" si="52"/>
        <v>0</v>
      </c>
      <c r="K397" s="393">
        <f t="shared" si="53"/>
        <v>0</v>
      </c>
      <c r="L397" s="392">
        <f t="shared" si="54"/>
        <v>0</v>
      </c>
      <c r="M397" s="402"/>
      <c r="N397" s="359" t="str">
        <f t="shared" si="46"/>
        <v/>
      </c>
    </row>
    <row r="398" spans="1:14" s="360" customFormat="1">
      <c r="A398" s="401"/>
      <c r="B398" s="400"/>
      <c r="C398" s="399"/>
      <c r="D398" s="398"/>
      <c r="E398" s="397"/>
      <c r="F398" s="404"/>
      <c r="G398" s="394"/>
      <c r="H398" s="392">
        <f t="shared" ref="H398:H415" si="55">$F398*G398</f>
        <v>0</v>
      </c>
      <c r="I398" s="394"/>
      <c r="J398" s="392">
        <f t="shared" ref="J398:J415" si="56">$F398*I398</f>
        <v>0</v>
      </c>
      <c r="K398" s="393">
        <f t="shared" ref="K398:K415" si="57">G398-I398</f>
        <v>0</v>
      </c>
      <c r="L398" s="392">
        <f t="shared" ref="L398:L415" si="58">$F398*K398</f>
        <v>0</v>
      </c>
      <c r="M398" s="402"/>
      <c r="N398" s="359" t="str">
        <f t="shared" ref="N398:N461" si="59">IF(J398+L398=H398,"","入力ミス")&amp;IF(L398&gt;=0,"","入力ミス")</f>
        <v/>
      </c>
    </row>
    <row r="399" spans="1:14" s="360" customFormat="1">
      <c r="A399" s="401"/>
      <c r="B399" s="400"/>
      <c r="C399" s="399"/>
      <c r="D399" s="398"/>
      <c r="E399" s="397"/>
      <c r="F399" s="404"/>
      <c r="G399" s="394"/>
      <c r="H399" s="392">
        <f t="shared" si="55"/>
        <v>0</v>
      </c>
      <c r="I399" s="394"/>
      <c r="J399" s="392">
        <f t="shared" si="56"/>
        <v>0</v>
      </c>
      <c r="K399" s="393">
        <f t="shared" si="57"/>
        <v>0</v>
      </c>
      <c r="L399" s="392">
        <f t="shared" si="58"/>
        <v>0</v>
      </c>
      <c r="M399" s="402"/>
      <c r="N399" s="359" t="str">
        <f t="shared" si="59"/>
        <v/>
      </c>
    </row>
    <row r="400" spans="1:14" s="360" customFormat="1">
      <c r="A400" s="401"/>
      <c r="B400" s="400"/>
      <c r="C400" s="399"/>
      <c r="D400" s="398"/>
      <c r="E400" s="397"/>
      <c r="F400" s="404"/>
      <c r="G400" s="394"/>
      <c r="H400" s="392">
        <f t="shared" si="55"/>
        <v>0</v>
      </c>
      <c r="I400" s="394"/>
      <c r="J400" s="392">
        <f t="shared" si="56"/>
        <v>0</v>
      </c>
      <c r="K400" s="393">
        <f t="shared" si="57"/>
        <v>0</v>
      </c>
      <c r="L400" s="392">
        <f t="shared" si="58"/>
        <v>0</v>
      </c>
      <c r="M400" s="402"/>
      <c r="N400" s="359" t="str">
        <f t="shared" si="59"/>
        <v/>
      </c>
    </row>
    <row r="401" spans="1:15" s="360" customFormat="1">
      <c r="A401" s="401"/>
      <c r="B401" s="400"/>
      <c r="C401" s="399"/>
      <c r="D401" s="398"/>
      <c r="E401" s="397"/>
      <c r="F401" s="404"/>
      <c r="G401" s="394"/>
      <c r="H401" s="392">
        <f t="shared" si="55"/>
        <v>0</v>
      </c>
      <c r="I401" s="394"/>
      <c r="J401" s="392">
        <f t="shared" si="56"/>
        <v>0</v>
      </c>
      <c r="K401" s="393">
        <f t="shared" si="57"/>
        <v>0</v>
      </c>
      <c r="L401" s="392">
        <f t="shared" si="58"/>
        <v>0</v>
      </c>
      <c r="M401" s="402"/>
      <c r="N401" s="359" t="str">
        <f t="shared" si="59"/>
        <v/>
      </c>
    </row>
    <row r="402" spans="1:15" s="360" customFormat="1">
      <c r="A402" s="401"/>
      <c r="B402" s="400"/>
      <c r="C402" s="399"/>
      <c r="D402" s="398"/>
      <c r="E402" s="397"/>
      <c r="F402" s="404"/>
      <c r="G402" s="394"/>
      <c r="H402" s="392">
        <f t="shared" si="55"/>
        <v>0</v>
      </c>
      <c r="I402" s="394"/>
      <c r="J402" s="392">
        <f t="shared" si="56"/>
        <v>0</v>
      </c>
      <c r="K402" s="393">
        <f t="shared" si="57"/>
        <v>0</v>
      </c>
      <c r="L402" s="392">
        <f t="shared" si="58"/>
        <v>0</v>
      </c>
      <c r="M402" s="402"/>
      <c r="N402" s="359" t="str">
        <f t="shared" si="59"/>
        <v/>
      </c>
    </row>
    <row r="403" spans="1:15" s="360" customFormat="1">
      <c r="A403" s="401"/>
      <c r="B403" s="400"/>
      <c r="C403" s="399"/>
      <c r="D403" s="398"/>
      <c r="E403" s="397"/>
      <c r="F403" s="404"/>
      <c r="G403" s="394"/>
      <c r="H403" s="392">
        <f t="shared" si="55"/>
        <v>0</v>
      </c>
      <c r="I403" s="394"/>
      <c r="J403" s="392">
        <f t="shared" si="56"/>
        <v>0</v>
      </c>
      <c r="K403" s="393">
        <f t="shared" si="57"/>
        <v>0</v>
      </c>
      <c r="L403" s="392">
        <f t="shared" si="58"/>
        <v>0</v>
      </c>
      <c r="M403" s="402"/>
      <c r="N403" s="359" t="str">
        <f t="shared" si="59"/>
        <v/>
      </c>
    </row>
    <row r="404" spans="1:15" s="360" customFormat="1">
      <c r="A404" s="401"/>
      <c r="B404" s="400"/>
      <c r="C404" s="399"/>
      <c r="D404" s="398"/>
      <c r="E404" s="397"/>
      <c r="F404" s="404"/>
      <c r="G404" s="394"/>
      <c r="H404" s="392">
        <f t="shared" si="55"/>
        <v>0</v>
      </c>
      <c r="I404" s="394"/>
      <c r="J404" s="392">
        <f t="shared" si="56"/>
        <v>0</v>
      </c>
      <c r="K404" s="393">
        <f t="shared" si="57"/>
        <v>0</v>
      </c>
      <c r="L404" s="392">
        <f t="shared" si="58"/>
        <v>0</v>
      </c>
      <c r="M404" s="402"/>
      <c r="N404" s="359" t="str">
        <f t="shared" si="59"/>
        <v/>
      </c>
    </row>
    <row r="405" spans="1:15" s="360" customFormat="1">
      <c r="A405" s="401"/>
      <c r="B405" s="400"/>
      <c r="C405" s="399"/>
      <c r="D405" s="398"/>
      <c r="E405" s="397"/>
      <c r="F405" s="404"/>
      <c r="G405" s="394"/>
      <c r="H405" s="392">
        <f t="shared" si="55"/>
        <v>0</v>
      </c>
      <c r="I405" s="394"/>
      <c r="J405" s="392">
        <f t="shared" si="56"/>
        <v>0</v>
      </c>
      <c r="K405" s="393">
        <f t="shared" si="57"/>
        <v>0</v>
      </c>
      <c r="L405" s="392">
        <f t="shared" si="58"/>
        <v>0</v>
      </c>
      <c r="M405" s="402"/>
      <c r="N405" s="359" t="str">
        <f t="shared" si="59"/>
        <v/>
      </c>
    </row>
    <row r="406" spans="1:15" s="360" customFormat="1">
      <c r="A406" s="401"/>
      <c r="B406" s="400"/>
      <c r="C406" s="399"/>
      <c r="D406" s="398"/>
      <c r="E406" s="397"/>
      <c r="F406" s="404"/>
      <c r="G406" s="394"/>
      <c r="H406" s="392">
        <f t="shared" si="55"/>
        <v>0</v>
      </c>
      <c r="I406" s="394"/>
      <c r="J406" s="392">
        <f t="shared" si="56"/>
        <v>0</v>
      </c>
      <c r="K406" s="393">
        <f t="shared" si="57"/>
        <v>0</v>
      </c>
      <c r="L406" s="392">
        <f t="shared" si="58"/>
        <v>0</v>
      </c>
      <c r="M406" s="402"/>
      <c r="N406" s="359" t="str">
        <f t="shared" si="59"/>
        <v/>
      </c>
    </row>
    <row r="407" spans="1:15" s="360" customFormat="1">
      <c r="A407" s="401"/>
      <c r="B407" s="400"/>
      <c r="C407" s="399"/>
      <c r="D407" s="398"/>
      <c r="E407" s="397"/>
      <c r="F407" s="404"/>
      <c r="G407" s="394"/>
      <c r="H407" s="392">
        <f t="shared" si="55"/>
        <v>0</v>
      </c>
      <c r="I407" s="394"/>
      <c r="J407" s="392">
        <f t="shared" si="56"/>
        <v>0</v>
      </c>
      <c r="K407" s="393">
        <f t="shared" si="57"/>
        <v>0</v>
      </c>
      <c r="L407" s="392">
        <f t="shared" si="58"/>
        <v>0</v>
      </c>
      <c r="M407" s="402"/>
      <c r="N407" s="359" t="str">
        <f t="shared" si="59"/>
        <v/>
      </c>
    </row>
    <row r="408" spans="1:15" s="360" customFormat="1">
      <c r="A408" s="401"/>
      <c r="B408" s="400"/>
      <c r="C408" s="399"/>
      <c r="D408" s="398"/>
      <c r="E408" s="397"/>
      <c r="F408" s="404"/>
      <c r="G408" s="394"/>
      <c r="H408" s="392">
        <f t="shared" si="55"/>
        <v>0</v>
      </c>
      <c r="I408" s="394"/>
      <c r="J408" s="392">
        <f t="shared" si="56"/>
        <v>0</v>
      </c>
      <c r="K408" s="393">
        <f t="shared" si="57"/>
        <v>0</v>
      </c>
      <c r="L408" s="392">
        <f t="shared" si="58"/>
        <v>0</v>
      </c>
      <c r="M408" s="402"/>
      <c r="N408" s="359" t="str">
        <f t="shared" si="59"/>
        <v/>
      </c>
    </row>
    <row r="409" spans="1:15" s="360" customFormat="1">
      <c r="A409" s="401"/>
      <c r="B409" s="400"/>
      <c r="C409" s="399"/>
      <c r="D409" s="398"/>
      <c r="E409" s="397"/>
      <c r="F409" s="404"/>
      <c r="G409" s="394"/>
      <c r="H409" s="392">
        <f t="shared" si="55"/>
        <v>0</v>
      </c>
      <c r="I409" s="394"/>
      <c r="J409" s="392">
        <f t="shared" si="56"/>
        <v>0</v>
      </c>
      <c r="K409" s="393">
        <f t="shared" si="57"/>
        <v>0</v>
      </c>
      <c r="L409" s="392">
        <f t="shared" si="58"/>
        <v>0</v>
      </c>
      <c r="M409" s="402"/>
      <c r="N409" s="359" t="str">
        <f t="shared" si="59"/>
        <v/>
      </c>
    </row>
    <row r="410" spans="1:15" s="360" customFormat="1">
      <c r="A410" s="401"/>
      <c r="B410" s="400"/>
      <c r="C410" s="399"/>
      <c r="D410" s="398"/>
      <c r="E410" s="397"/>
      <c r="F410" s="404"/>
      <c r="G410" s="394"/>
      <c r="H410" s="392">
        <f t="shared" si="55"/>
        <v>0</v>
      </c>
      <c r="I410" s="394"/>
      <c r="J410" s="392">
        <f t="shared" si="56"/>
        <v>0</v>
      </c>
      <c r="K410" s="393">
        <f t="shared" si="57"/>
        <v>0</v>
      </c>
      <c r="L410" s="392">
        <f t="shared" si="58"/>
        <v>0</v>
      </c>
      <c r="M410" s="402"/>
      <c r="N410" s="359" t="str">
        <f t="shared" si="59"/>
        <v/>
      </c>
    </row>
    <row r="411" spans="1:15" s="360" customFormat="1">
      <c r="A411" s="401"/>
      <c r="B411" s="400"/>
      <c r="C411" s="399"/>
      <c r="D411" s="398"/>
      <c r="E411" s="397"/>
      <c r="F411" s="404"/>
      <c r="G411" s="394"/>
      <c r="H411" s="392">
        <f t="shared" si="55"/>
        <v>0</v>
      </c>
      <c r="I411" s="394"/>
      <c r="J411" s="392">
        <f t="shared" si="56"/>
        <v>0</v>
      </c>
      <c r="K411" s="393">
        <f t="shared" si="57"/>
        <v>0</v>
      </c>
      <c r="L411" s="392">
        <f t="shared" si="58"/>
        <v>0</v>
      </c>
      <c r="M411" s="402"/>
      <c r="N411" s="359" t="str">
        <f t="shared" si="59"/>
        <v/>
      </c>
    </row>
    <row r="412" spans="1:15" s="360" customFormat="1">
      <c r="A412" s="401"/>
      <c r="B412" s="400"/>
      <c r="C412" s="399"/>
      <c r="D412" s="398"/>
      <c r="E412" s="397"/>
      <c r="F412" s="404"/>
      <c r="G412" s="394"/>
      <c r="H412" s="392">
        <f t="shared" si="55"/>
        <v>0</v>
      </c>
      <c r="I412" s="394"/>
      <c r="J412" s="392">
        <f t="shared" si="56"/>
        <v>0</v>
      </c>
      <c r="K412" s="393">
        <f t="shared" si="57"/>
        <v>0</v>
      </c>
      <c r="L412" s="392">
        <f t="shared" si="58"/>
        <v>0</v>
      </c>
      <c r="M412" s="402"/>
      <c r="N412" s="359" t="str">
        <f t="shared" si="59"/>
        <v/>
      </c>
    </row>
    <row r="413" spans="1:15" s="360" customFormat="1">
      <c r="A413" s="401"/>
      <c r="B413" s="400"/>
      <c r="C413" s="399"/>
      <c r="D413" s="398"/>
      <c r="E413" s="397"/>
      <c r="F413" s="404"/>
      <c r="G413" s="394"/>
      <c r="H413" s="392">
        <f t="shared" si="55"/>
        <v>0</v>
      </c>
      <c r="I413" s="394"/>
      <c r="J413" s="392">
        <f t="shared" si="56"/>
        <v>0</v>
      </c>
      <c r="K413" s="393">
        <f t="shared" si="57"/>
        <v>0</v>
      </c>
      <c r="L413" s="392">
        <f t="shared" si="58"/>
        <v>0</v>
      </c>
      <c r="M413" s="402"/>
      <c r="N413" s="359" t="str">
        <f t="shared" si="59"/>
        <v/>
      </c>
    </row>
    <row r="414" spans="1:15" s="360" customFormat="1">
      <c r="A414" s="401"/>
      <c r="B414" s="400"/>
      <c r="C414" s="399"/>
      <c r="D414" s="398"/>
      <c r="E414" s="397"/>
      <c r="F414" s="403"/>
      <c r="G414" s="394"/>
      <c r="H414" s="392">
        <f t="shared" si="55"/>
        <v>0</v>
      </c>
      <c r="I414" s="394"/>
      <c r="J414" s="392">
        <f t="shared" si="56"/>
        <v>0</v>
      </c>
      <c r="K414" s="393">
        <f t="shared" si="57"/>
        <v>0</v>
      </c>
      <c r="L414" s="392">
        <f t="shared" si="58"/>
        <v>0</v>
      </c>
      <c r="M414" s="402"/>
      <c r="N414" s="359" t="str">
        <f t="shared" si="59"/>
        <v/>
      </c>
    </row>
    <row r="415" spans="1:15" s="360" customFormat="1" ht="13.8" thickBot="1">
      <c r="A415" s="401"/>
      <c r="B415" s="400"/>
      <c r="C415" s="399"/>
      <c r="D415" s="398"/>
      <c r="E415" s="397"/>
      <c r="F415" s="396"/>
      <c r="G415" s="395"/>
      <c r="H415" s="392">
        <f t="shared" si="55"/>
        <v>0</v>
      </c>
      <c r="I415" s="394"/>
      <c r="J415" s="392">
        <f t="shared" si="56"/>
        <v>0</v>
      </c>
      <c r="K415" s="393">
        <f t="shared" si="57"/>
        <v>0</v>
      </c>
      <c r="L415" s="392">
        <f t="shared" si="58"/>
        <v>0</v>
      </c>
      <c r="M415" s="391"/>
      <c r="N415" s="359" t="str">
        <f t="shared" si="59"/>
        <v/>
      </c>
    </row>
    <row r="416" spans="1:15" s="360" customFormat="1" ht="13.8" thickTop="1">
      <c r="A416" s="390" t="s">
        <v>293</v>
      </c>
      <c r="B416" s="389" t="s">
        <v>302</v>
      </c>
      <c r="C416" s="388"/>
      <c r="D416" s="387" t="s">
        <v>299</v>
      </c>
      <c r="E416" s="386" t="s">
        <v>293</v>
      </c>
      <c r="F416" s="385" t="s">
        <v>293</v>
      </c>
      <c r="G416" s="384" t="s">
        <v>293</v>
      </c>
      <c r="H416" s="383">
        <f>SUMIFS(H366:H415,$A366:$A415,"設備費")</f>
        <v>0</v>
      </c>
      <c r="I416" s="384" t="s">
        <v>292</v>
      </c>
      <c r="J416" s="383">
        <f>SUMIFS(J366:J415,$A366:$A415,"設備費")</f>
        <v>0</v>
      </c>
      <c r="K416" s="384" t="s">
        <v>292</v>
      </c>
      <c r="L416" s="383">
        <f>SUMIFS(L366:L415,$A366:$A415,"設備費")</f>
        <v>0</v>
      </c>
      <c r="M416" s="382" t="s">
        <v>293</v>
      </c>
      <c r="N416" s="359" t="str">
        <f t="shared" si="59"/>
        <v/>
      </c>
      <c r="O416" s="360" t="s">
        <v>301</v>
      </c>
    </row>
    <row r="417" spans="1:17" s="360" customFormat="1">
      <c r="A417" s="381" t="s">
        <v>293</v>
      </c>
      <c r="B417" s="380" t="s">
        <v>300</v>
      </c>
      <c r="C417" s="379"/>
      <c r="D417" s="378" t="s">
        <v>299</v>
      </c>
      <c r="E417" s="377" t="s">
        <v>293</v>
      </c>
      <c r="F417" s="376" t="s">
        <v>293</v>
      </c>
      <c r="G417" s="375" t="s">
        <v>293</v>
      </c>
      <c r="H417" s="374">
        <f>SUMIFS(H366:H415,$A366:$A415,"工事費")</f>
        <v>0</v>
      </c>
      <c r="I417" s="375" t="s">
        <v>292</v>
      </c>
      <c r="J417" s="374">
        <f>SUMIFS(J366:J415,$A366:$A415,"工事費")</f>
        <v>0</v>
      </c>
      <c r="K417" s="375" t="s">
        <v>292</v>
      </c>
      <c r="L417" s="374">
        <f>SUMIFS(L366:L415,$A366:$A415,"工事費")</f>
        <v>0</v>
      </c>
      <c r="M417" s="373" t="s">
        <v>293</v>
      </c>
      <c r="N417" s="359" t="str">
        <f t="shared" si="59"/>
        <v/>
      </c>
      <c r="O417" s="372" t="s">
        <v>298</v>
      </c>
      <c r="P417" s="372" t="s">
        <v>297</v>
      </c>
      <c r="Q417" s="372" t="s">
        <v>296</v>
      </c>
    </row>
    <row r="418" spans="1:17" s="360" customFormat="1" ht="13.8" thickBot="1">
      <c r="A418" s="371" t="s">
        <v>293</v>
      </c>
      <c r="B418" s="370" t="s">
        <v>295</v>
      </c>
      <c r="C418" s="369"/>
      <c r="D418" s="368" t="s">
        <v>294</v>
      </c>
      <c r="E418" s="367" t="s">
        <v>293</v>
      </c>
      <c r="F418" s="366" t="s">
        <v>293</v>
      </c>
      <c r="G418" s="364" t="s">
        <v>293</v>
      </c>
      <c r="H418" s="365">
        <f>SUM(H366:H415)</f>
        <v>0</v>
      </c>
      <c r="I418" s="364" t="s">
        <v>292</v>
      </c>
      <c r="J418" s="365">
        <f>SUM(J366:J415)</f>
        <v>0</v>
      </c>
      <c r="K418" s="364" t="s">
        <v>292</v>
      </c>
      <c r="L418" s="363">
        <f>SUM(L366:L415)</f>
        <v>0</v>
      </c>
      <c r="M418" s="362" t="s">
        <v>293</v>
      </c>
      <c r="N418" s="359" t="str">
        <f t="shared" si="59"/>
        <v/>
      </c>
      <c r="O418" s="361" t="str">
        <f>IF(SUM(H416:H417)=H418,"","入力ミス")</f>
        <v/>
      </c>
      <c r="P418" s="361" t="str">
        <f>IF(SUM(J416:J417)=J418,"","入力ミス")</f>
        <v/>
      </c>
      <c r="Q418" s="361" t="str">
        <f>IF(SUM(L416:L417)=L418,"","入力ミス")</f>
        <v/>
      </c>
    </row>
    <row r="419" spans="1:17" s="360" customFormat="1">
      <c r="A419" s="414"/>
      <c r="B419" s="413"/>
      <c r="C419" s="412"/>
      <c r="D419" s="773" t="s">
        <v>303</v>
      </c>
      <c r="E419" s="410"/>
      <c r="F419" s="374"/>
      <c r="G419" s="409"/>
      <c r="H419" s="392"/>
      <c r="I419" s="409"/>
      <c r="J419" s="392"/>
      <c r="K419" s="409"/>
      <c r="L419" s="408"/>
      <c r="M419" s="407"/>
      <c r="N419" s="359" t="str">
        <f t="shared" si="59"/>
        <v/>
      </c>
    </row>
    <row r="420" spans="1:17" s="360" customFormat="1">
      <c r="A420" s="401"/>
      <c r="B420" s="406"/>
      <c r="C420" s="399"/>
      <c r="D420" s="405"/>
      <c r="E420" s="397"/>
      <c r="F420" s="404"/>
      <c r="G420" s="394"/>
      <c r="H420" s="392">
        <f t="shared" ref="H420:H451" si="60">$F420*G420</f>
        <v>0</v>
      </c>
      <c r="I420" s="394"/>
      <c r="J420" s="392">
        <f t="shared" ref="J420:J451" si="61">$F420*I420</f>
        <v>0</v>
      </c>
      <c r="K420" s="393">
        <f t="shared" ref="K420:K451" si="62">G420-I420</f>
        <v>0</v>
      </c>
      <c r="L420" s="392">
        <f t="shared" ref="L420:L451" si="63">$F420*K420</f>
        <v>0</v>
      </c>
      <c r="M420" s="402"/>
      <c r="N420" s="359" t="str">
        <f t="shared" si="59"/>
        <v/>
      </c>
    </row>
    <row r="421" spans="1:17" s="360" customFormat="1">
      <c r="A421" s="401"/>
      <c r="B421" s="400"/>
      <c r="C421" s="399"/>
      <c r="D421" s="398"/>
      <c r="E421" s="397"/>
      <c r="F421" s="404"/>
      <c r="G421" s="394"/>
      <c r="H421" s="392">
        <f t="shared" si="60"/>
        <v>0</v>
      </c>
      <c r="I421" s="394"/>
      <c r="J421" s="392">
        <f t="shared" si="61"/>
        <v>0</v>
      </c>
      <c r="K421" s="393">
        <f t="shared" si="62"/>
        <v>0</v>
      </c>
      <c r="L421" s="392">
        <f t="shared" si="63"/>
        <v>0</v>
      </c>
      <c r="M421" s="402"/>
      <c r="N421" s="359" t="str">
        <f t="shared" si="59"/>
        <v/>
      </c>
    </row>
    <row r="422" spans="1:17" s="360" customFormat="1">
      <c r="A422" s="401"/>
      <c r="B422" s="400"/>
      <c r="C422" s="399"/>
      <c r="D422" s="398"/>
      <c r="E422" s="397"/>
      <c r="F422" s="404"/>
      <c r="G422" s="394"/>
      <c r="H422" s="392">
        <f t="shared" si="60"/>
        <v>0</v>
      </c>
      <c r="I422" s="394"/>
      <c r="J422" s="392">
        <f t="shared" si="61"/>
        <v>0</v>
      </c>
      <c r="K422" s="393">
        <f t="shared" si="62"/>
        <v>0</v>
      </c>
      <c r="L422" s="392">
        <f t="shared" si="63"/>
        <v>0</v>
      </c>
      <c r="M422" s="402"/>
      <c r="N422" s="359" t="str">
        <f t="shared" si="59"/>
        <v/>
      </c>
    </row>
    <row r="423" spans="1:17" s="360" customFormat="1">
      <c r="A423" s="401"/>
      <c r="B423" s="400"/>
      <c r="C423" s="399"/>
      <c r="D423" s="398"/>
      <c r="E423" s="397"/>
      <c r="F423" s="404"/>
      <c r="G423" s="394"/>
      <c r="H423" s="392">
        <f t="shared" si="60"/>
        <v>0</v>
      </c>
      <c r="I423" s="394"/>
      <c r="J423" s="392">
        <f t="shared" si="61"/>
        <v>0</v>
      </c>
      <c r="K423" s="393">
        <f t="shared" si="62"/>
        <v>0</v>
      </c>
      <c r="L423" s="392">
        <f t="shared" si="63"/>
        <v>0</v>
      </c>
      <c r="M423" s="402"/>
      <c r="N423" s="359" t="str">
        <f t="shared" si="59"/>
        <v/>
      </c>
    </row>
    <row r="424" spans="1:17" s="360" customFormat="1">
      <c r="A424" s="401"/>
      <c r="B424" s="400"/>
      <c r="C424" s="399"/>
      <c r="D424" s="398"/>
      <c r="E424" s="397"/>
      <c r="F424" s="404"/>
      <c r="G424" s="394"/>
      <c r="H424" s="392">
        <f t="shared" si="60"/>
        <v>0</v>
      </c>
      <c r="I424" s="394"/>
      <c r="J424" s="392">
        <f t="shared" si="61"/>
        <v>0</v>
      </c>
      <c r="K424" s="393">
        <f t="shared" si="62"/>
        <v>0</v>
      </c>
      <c r="L424" s="392">
        <f t="shared" si="63"/>
        <v>0</v>
      </c>
      <c r="M424" s="402"/>
      <c r="N424" s="359" t="str">
        <f t="shared" si="59"/>
        <v/>
      </c>
    </row>
    <row r="425" spans="1:17" s="360" customFormat="1">
      <c r="A425" s="401"/>
      <c r="B425" s="400"/>
      <c r="C425" s="399"/>
      <c r="D425" s="398"/>
      <c r="E425" s="397"/>
      <c r="F425" s="404"/>
      <c r="G425" s="394"/>
      <c r="H425" s="392">
        <f t="shared" si="60"/>
        <v>0</v>
      </c>
      <c r="I425" s="394"/>
      <c r="J425" s="392">
        <f t="shared" si="61"/>
        <v>0</v>
      </c>
      <c r="K425" s="393">
        <f t="shared" si="62"/>
        <v>0</v>
      </c>
      <c r="L425" s="392">
        <f t="shared" si="63"/>
        <v>0</v>
      </c>
      <c r="M425" s="402"/>
      <c r="N425" s="359" t="str">
        <f t="shared" si="59"/>
        <v/>
      </c>
    </row>
    <row r="426" spans="1:17" s="360" customFormat="1">
      <c r="A426" s="401"/>
      <c r="B426" s="400"/>
      <c r="C426" s="399"/>
      <c r="D426" s="398"/>
      <c r="E426" s="397"/>
      <c r="F426" s="404"/>
      <c r="G426" s="394"/>
      <c r="H426" s="392">
        <f t="shared" si="60"/>
        <v>0</v>
      </c>
      <c r="I426" s="394"/>
      <c r="J426" s="392">
        <f t="shared" si="61"/>
        <v>0</v>
      </c>
      <c r="K426" s="393">
        <f t="shared" si="62"/>
        <v>0</v>
      </c>
      <c r="L426" s="392">
        <f t="shared" si="63"/>
        <v>0</v>
      </c>
      <c r="M426" s="402"/>
      <c r="N426" s="359" t="str">
        <f t="shared" si="59"/>
        <v/>
      </c>
    </row>
    <row r="427" spans="1:17" s="360" customFormat="1">
      <c r="A427" s="401"/>
      <c r="B427" s="400"/>
      <c r="C427" s="399"/>
      <c r="D427" s="398"/>
      <c r="E427" s="397"/>
      <c r="F427" s="404"/>
      <c r="G427" s="394"/>
      <c r="H427" s="392">
        <f t="shared" si="60"/>
        <v>0</v>
      </c>
      <c r="I427" s="394"/>
      <c r="J427" s="392">
        <f t="shared" si="61"/>
        <v>0</v>
      </c>
      <c r="K427" s="393">
        <f t="shared" si="62"/>
        <v>0</v>
      </c>
      <c r="L427" s="392">
        <f t="shared" si="63"/>
        <v>0</v>
      </c>
      <c r="M427" s="402"/>
      <c r="N427" s="359" t="str">
        <f t="shared" si="59"/>
        <v/>
      </c>
    </row>
    <row r="428" spans="1:17" s="360" customFormat="1">
      <c r="A428" s="401"/>
      <c r="B428" s="400"/>
      <c r="C428" s="399"/>
      <c r="D428" s="398"/>
      <c r="E428" s="397"/>
      <c r="F428" s="404"/>
      <c r="G428" s="394"/>
      <c r="H428" s="392">
        <f t="shared" si="60"/>
        <v>0</v>
      </c>
      <c r="I428" s="394"/>
      <c r="J428" s="392">
        <f t="shared" si="61"/>
        <v>0</v>
      </c>
      <c r="K428" s="393">
        <f t="shared" si="62"/>
        <v>0</v>
      </c>
      <c r="L428" s="392">
        <f t="shared" si="63"/>
        <v>0</v>
      </c>
      <c r="M428" s="402"/>
      <c r="N428" s="359" t="str">
        <f t="shared" si="59"/>
        <v/>
      </c>
    </row>
    <row r="429" spans="1:17" s="360" customFormat="1">
      <c r="A429" s="401"/>
      <c r="B429" s="400"/>
      <c r="C429" s="399"/>
      <c r="D429" s="398"/>
      <c r="E429" s="397"/>
      <c r="F429" s="404"/>
      <c r="G429" s="394"/>
      <c r="H429" s="392">
        <f t="shared" si="60"/>
        <v>0</v>
      </c>
      <c r="I429" s="394"/>
      <c r="J429" s="392">
        <f t="shared" si="61"/>
        <v>0</v>
      </c>
      <c r="K429" s="393">
        <f t="shared" si="62"/>
        <v>0</v>
      </c>
      <c r="L429" s="392">
        <f t="shared" si="63"/>
        <v>0</v>
      </c>
      <c r="M429" s="402"/>
      <c r="N429" s="359" t="str">
        <f t="shared" si="59"/>
        <v/>
      </c>
    </row>
    <row r="430" spans="1:17" s="360" customFormat="1">
      <c r="A430" s="401"/>
      <c r="B430" s="400"/>
      <c r="C430" s="399"/>
      <c r="D430" s="398"/>
      <c r="E430" s="397"/>
      <c r="F430" s="404"/>
      <c r="G430" s="394"/>
      <c r="H430" s="392">
        <f t="shared" si="60"/>
        <v>0</v>
      </c>
      <c r="I430" s="394"/>
      <c r="J430" s="392">
        <f t="shared" si="61"/>
        <v>0</v>
      </c>
      <c r="K430" s="393">
        <f t="shared" si="62"/>
        <v>0</v>
      </c>
      <c r="L430" s="392">
        <f t="shared" si="63"/>
        <v>0</v>
      </c>
      <c r="M430" s="402"/>
      <c r="N430" s="359" t="str">
        <f t="shared" si="59"/>
        <v/>
      </c>
    </row>
    <row r="431" spans="1:17" s="360" customFormat="1">
      <c r="A431" s="401"/>
      <c r="B431" s="400"/>
      <c r="C431" s="399"/>
      <c r="D431" s="398"/>
      <c r="E431" s="397"/>
      <c r="F431" s="404"/>
      <c r="G431" s="394"/>
      <c r="H431" s="392">
        <f t="shared" si="60"/>
        <v>0</v>
      </c>
      <c r="I431" s="394"/>
      <c r="J431" s="392">
        <f t="shared" si="61"/>
        <v>0</v>
      </c>
      <c r="K431" s="393">
        <f t="shared" si="62"/>
        <v>0</v>
      </c>
      <c r="L431" s="392">
        <f t="shared" si="63"/>
        <v>0</v>
      </c>
      <c r="M431" s="402"/>
      <c r="N431" s="359" t="str">
        <f t="shared" si="59"/>
        <v/>
      </c>
    </row>
    <row r="432" spans="1:17" s="360" customFormat="1">
      <c r="A432" s="401"/>
      <c r="B432" s="400"/>
      <c r="C432" s="399"/>
      <c r="D432" s="398"/>
      <c r="E432" s="397"/>
      <c r="F432" s="404"/>
      <c r="G432" s="394"/>
      <c r="H432" s="392">
        <f t="shared" si="60"/>
        <v>0</v>
      </c>
      <c r="I432" s="394"/>
      <c r="J432" s="392">
        <f t="shared" si="61"/>
        <v>0</v>
      </c>
      <c r="K432" s="393">
        <f t="shared" si="62"/>
        <v>0</v>
      </c>
      <c r="L432" s="392">
        <f t="shared" si="63"/>
        <v>0</v>
      </c>
      <c r="M432" s="402"/>
      <c r="N432" s="359" t="str">
        <f t="shared" si="59"/>
        <v/>
      </c>
    </row>
    <row r="433" spans="1:14" s="360" customFormat="1">
      <c r="A433" s="401"/>
      <c r="B433" s="400"/>
      <c r="C433" s="399"/>
      <c r="D433" s="398"/>
      <c r="E433" s="397"/>
      <c r="F433" s="404"/>
      <c r="G433" s="394"/>
      <c r="H433" s="392">
        <f t="shared" si="60"/>
        <v>0</v>
      </c>
      <c r="I433" s="394"/>
      <c r="J433" s="392">
        <f t="shared" si="61"/>
        <v>0</v>
      </c>
      <c r="K433" s="393">
        <f t="shared" si="62"/>
        <v>0</v>
      </c>
      <c r="L433" s="392">
        <f t="shared" si="63"/>
        <v>0</v>
      </c>
      <c r="M433" s="402"/>
      <c r="N433" s="359" t="str">
        <f t="shared" si="59"/>
        <v/>
      </c>
    </row>
    <row r="434" spans="1:14" s="360" customFormat="1">
      <c r="A434" s="401"/>
      <c r="B434" s="400"/>
      <c r="C434" s="399"/>
      <c r="D434" s="398"/>
      <c r="E434" s="397"/>
      <c r="F434" s="404"/>
      <c r="G434" s="394"/>
      <c r="H434" s="392">
        <f t="shared" si="60"/>
        <v>0</v>
      </c>
      <c r="I434" s="394"/>
      <c r="J434" s="392">
        <f t="shared" si="61"/>
        <v>0</v>
      </c>
      <c r="K434" s="393">
        <f t="shared" si="62"/>
        <v>0</v>
      </c>
      <c r="L434" s="392">
        <f t="shared" si="63"/>
        <v>0</v>
      </c>
      <c r="M434" s="402"/>
      <c r="N434" s="359" t="str">
        <f t="shared" si="59"/>
        <v/>
      </c>
    </row>
    <row r="435" spans="1:14" s="360" customFormat="1">
      <c r="A435" s="401"/>
      <c r="B435" s="400"/>
      <c r="C435" s="399"/>
      <c r="D435" s="398"/>
      <c r="E435" s="397"/>
      <c r="F435" s="404"/>
      <c r="G435" s="394"/>
      <c r="H435" s="392">
        <f t="shared" si="60"/>
        <v>0</v>
      </c>
      <c r="I435" s="394"/>
      <c r="J435" s="392">
        <f t="shared" si="61"/>
        <v>0</v>
      </c>
      <c r="K435" s="393">
        <f t="shared" si="62"/>
        <v>0</v>
      </c>
      <c r="L435" s="392">
        <f t="shared" si="63"/>
        <v>0</v>
      </c>
      <c r="M435" s="402"/>
      <c r="N435" s="359" t="str">
        <f t="shared" si="59"/>
        <v/>
      </c>
    </row>
    <row r="436" spans="1:14" s="360" customFormat="1">
      <c r="A436" s="401"/>
      <c r="B436" s="400"/>
      <c r="C436" s="399"/>
      <c r="D436" s="398"/>
      <c r="E436" s="397"/>
      <c r="F436" s="404"/>
      <c r="G436" s="394"/>
      <c r="H436" s="392">
        <f t="shared" si="60"/>
        <v>0</v>
      </c>
      <c r="I436" s="394"/>
      <c r="J436" s="392">
        <f t="shared" si="61"/>
        <v>0</v>
      </c>
      <c r="K436" s="393">
        <f t="shared" si="62"/>
        <v>0</v>
      </c>
      <c r="L436" s="392">
        <f t="shared" si="63"/>
        <v>0</v>
      </c>
      <c r="M436" s="402"/>
      <c r="N436" s="359" t="str">
        <f t="shared" si="59"/>
        <v/>
      </c>
    </row>
    <row r="437" spans="1:14" s="360" customFormat="1">
      <c r="A437" s="401"/>
      <c r="B437" s="400"/>
      <c r="C437" s="399"/>
      <c r="D437" s="398"/>
      <c r="E437" s="397"/>
      <c r="F437" s="404"/>
      <c r="G437" s="394"/>
      <c r="H437" s="392">
        <f t="shared" si="60"/>
        <v>0</v>
      </c>
      <c r="I437" s="394"/>
      <c r="J437" s="392">
        <f t="shared" si="61"/>
        <v>0</v>
      </c>
      <c r="K437" s="393">
        <f t="shared" si="62"/>
        <v>0</v>
      </c>
      <c r="L437" s="392">
        <f t="shared" si="63"/>
        <v>0</v>
      </c>
      <c r="M437" s="402"/>
      <c r="N437" s="359" t="str">
        <f t="shared" si="59"/>
        <v/>
      </c>
    </row>
    <row r="438" spans="1:14" s="360" customFormat="1">
      <c r="A438" s="401"/>
      <c r="B438" s="400"/>
      <c r="C438" s="399"/>
      <c r="D438" s="398"/>
      <c r="E438" s="397"/>
      <c r="F438" s="404"/>
      <c r="G438" s="394"/>
      <c r="H438" s="392">
        <f t="shared" si="60"/>
        <v>0</v>
      </c>
      <c r="I438" s="394"/>
      <c r="J438" s="392">
        <f t="shared" si="61"/>
        <v>0</v>
      </c>
      <c r="K438" s="393">
        <f t="shared" si="62"/>
        <v>0</v>
      </c>
      <c r="L438" s="392">
        <f t="shared" si="63"/>
        <v>0</v>
      </c>
      <c r="M438" s="402"/>
      <c r="N438" s="359" t="str">
        <f t="shared" si="59"/>
        <v/>
      </c>
    </row>
    <row r="439" spans="1:14" s="360" customFormat="1">
      <c r="A439" s="401"/>
      <c r="B439" s="400"/>
      <c r="C439" s="399"/>
      <c r="D439" s="398"/>
      <c r="E439" s="397"/>
      <c r="F439" s="404"/>
      <c r="G439" s="394"/>
      <c r="H439" s="392">
        <f t="shared" si="60"/>
        <v>0</v>
      </c>
      <c r="I439" s="394"/>
      <c r="J439" s="392">
        <f t="shared" si="61"/>
        <v>0</v>
      </c>
      <c r="K439" s="393">
        <f t="shared" si="62"/>
        <v>0</v>
      </c>
      <c r="L439" s="392">
        <f t="shared" si="63"/>
        <v>0</v>
      </c>
      <c r="M439" s="402"/>
      <c r="N439" s="359" t="str">
        <f t="shared" si="59"/>
        <v/>
      </c>
    </row>
    <row r="440" spans="1:14" s="360" customFormat="1">
      <c r="A440" s="401"/>
      <c r="B440" s="400"/>
      <c r="C440" s="399"/>
      <c r="D440" s="398"/>
      <c r="E440" s="397"/>
      <c r="F440" s="404"/>
      <c r="G440" s="394"/>
      <c r="H440" s="392">
        <f t="shared" si="60"/>
        <v>0</v>
      </c>
      <c r="I440" s="394"/>
      <c r="J440" s="392">
        <f t="shared" si="61"/>
        <v>0</v>
      </c>
      <c r="K440" s="393">
        <f t="shared" si="62"/>
        <v>0</v>
      </c>
      <c r="L440" s="392">
        <f t="shared" si="63"/>
        <v>0</v>
      </c>
      <c r="M440" s="402"/>
      <c r="N440" s="359" t="str">
        <f t="shared" si="59"/>
        <v/>
      </c>
    </row>
    <row r="441" spans="1:14" s="360" customFormat="1">
      <c r="A441" s="401"/>
      <c r="B441" s="400"/>
      <c r="C441" s="399"/>
      <c r="D441" s="398"/>
      <c r="E441" s="397"/>
      <c r="F441" s="404"/>
      <c r="G441" s="394"/>
      <c r="H441" s="392">
        <f t="shared" si="60"/>
        <v>0</v>
      </c>
      <c r="I441" s="394"/>
      <c r="J441" s="392">
        <f t="shared" si="61"/>
        <v>0</v>
      </c>
      <c r="K441" s="393">
        <f t="shared" si="62"/>
        <v>0</v>
      </c>
      <c r="L441" s="392">
        <f t="shared" si="63"/>
        <v>0</v>
      </c>
      <c r="M441" s="402"/>
      <c r="N441" s="359" t="str">
        <f t="shared" si="59"/>
        <v/>
      </c>
    </row>
    <row r="442" spans="1:14" s="360" customFormat="1">
      <c r="A442" s="401"/>
      <c r="B442" s="400"/>
      <c r="C442" s="399"/>
      <c r="D442" s="398"/>
      <c r="E442" s="397"/>
      <c r="F442" s="404"/>
      <c r="G442" s="394"/>
      <c r="H442" s="392">
        <f t="shared" si="60"/>
        <v>0</v>
      </c>
      <c r="I442" s="394"/>
      <c r="J442" s="392">
        <f t="shared" si="61"/>
        <v>0</v>
      </c>
      <c r="K442" s="393">
        <f t="shared" si="62"/>
        <v>0</v>
      </c>
      <c r="L442" s="392">
        <f t="shared" si="63"/>
        <v>0</v>
      </c>
      <c r="M442" s="402"/>
      <c r="N442" s="359" t="str">
        <f t="shared" si="59"/>
        <v/>
      </c>
    </row>
    <row r="443" spans="1:14" s="360" customFormat="1">
      <c r="A443" s="401"/>
      <c r="B443" s="400"/>
      <c r="C443" s="399"/>
      <c r="D443" s="398"/>
      <c r="E443" s="397"/>
      <c r="F443" s="404"/>
      <c r="G443" s="394"/>
      <c r="H443" s="392">
        <f t="shared" si="60"/>
        <v>0</v>
      </c>
      <c r="I443" s="394"/>
      <c r="J443" s="392">
        <f t="shared" si="61"/>
        <v>0</v>
      </c>
      <c r="K443" s="393">
        <f t="shared" si="62"/>
        <v>0</v>
      </c>
      <c r="L443" s="392">
        <f t="shared" si="63"/>
        <v>0</v>
      </c>
      <c r="M443" s="402"/>
      <c r="N443" s="359" t="str">
        <f t="shared" si="59"/>
        <v/>
      </c>
    </row>
    <row r="444" spans="1:14" s="360" customFormat="1">
      <c r="A444" s="401"/>
      <c r="B444" s="400"/>
      <c r="C444" s="399"/>
      <c r="D444" s="398"/>
      <c r="E444" s="397"/>
      <c r="F444" s="404"/>
      <c r="G444" s="394"/>
      <c r="H444" s="392">
        <f t="shared" si="60"/>
        <v>0</v>
      </c>
      <c r="I444" s="394"/>
      <c r="J444" s="392">
        <f t="shared" si="61"/>
        <v>0</v>
      </c>
      <c r="K444" s="393">
        <f t="shared" si="62"/>
        <v>0</v>
      </c>
      <c r="L444" s="392">
        <f t="shared" si="63"/>
        <v>0</v>
      </c>
      <c r="M444" s="402"/>
      <c r="N444" s="359" t="str">
        <f t="shared" si="59"/>
        <v/>
      </c>
    </row>
    <row r="445" spans="1:14" s="360" customFormat="1">
      <c r="A445" s="401"/>
      <c r="B445" s="400"/>
      <c r="C445" s="399"/>
      <c r="D445" s="398"/>
      <c r="E445" s="397"/>
      <c r="F445" s="404"/>
      <c r="G445" s="394"/>
      <c r="H445" s="392">
        <f t="shared" si="60"/>
        <v>0</v>
      </c>
      <c r="I445" s="394"/>
      <c r="J445" s="392">
        <f t="shared" si="61"/>
        <v>0</v>
      </c>
      <c r="K445" s="393">
        <f t="shared" si="62"/>
        <v>0</v>
      </c>
      <c r="L445" s="392">
        <f t="shared" si="63"/>
        <v>0</v>
      </c>
      <c r="M445" s="402"/>
      <c r="N445" s="359" t="str">
        <f t="shared" si="59"/>
        <v/>
      </c>
    </row>
    <row r="446" spans="1:14" s="360" customFormat="1">
      <c r="A446" s="401"/>
      <c r="B446" s="400"/>
      <c r="C446" s="399"/>
      <c r="D446" s="398"/>
      <c r="E446" s="397"/>
      <c r="F446" s="404"/>
      <c r="G446" s="394"/>
      <c r="H446" s="392">
        <f t="shared" si="60"/>
        <v>0</v>
      </c>
      <c r="I446" s="394"/>
      <c r="J446" s="392">
        <f t="shared" si="61"/>
        <v>0</v>
      </c>
      <c r="K446" s="393">
        <f t="shared" si="62"/>
        <v>0</v>
      </c>
      <c r="L446" s="392">
        <f t="shared" si="63"/>
        <v>0</v>
      </c>
      <c r="M446" s="402"/>
      <c r="N446" s="359" t="str">
        <f t="shared" si="59"/>
        <v/>
      </c>
    </row>
    <row r="447" spans="1:14" s="360" customFormat="1">
      <c r="A447" s="401"/>
      <c r="B447" s="400"/>
      <c r="C447" s="399"/>
      <c r="D447" s="398"/>
      <c r="E447" s="397"/>
      <c r="F447" s="404"/>
      <c r="G447" s="394"/>
      <c r="H447" s="392">
        <f t="shared" si="60"/>
        <v>0</v>
      </c>
      <c r="I447" s="394"/>
      <c r="J447" s="392">
        <f t="shared" si="61"/>
        <v>0</v>
      </c>
      <c r="K447" s="393">
        <f t="shared" si="62"/>
        <v>0</v>
      </c>
      <c r="L447" s="392">
        <f t="shared" si="63"/>
        <v>0</v>
      </c>
      <c r="M447" s="402"/>
      <c r="N447" s="359" t="str">
        <f t="shared" si="59"/>
        <v/>
      </c>
    </row>
    <row r="448" spans="1:14" s="360" customFormat="1">
      <c r="A448" s="401"/>
      <c r="B448" s="400"/>
      <c r="C448" s="399"/>
      <c r="D448" s="398"/>
      <c r="E448" s="397"/>
      <c r="F448" s="404"/>
      <c r="G448" s="394"/>
      <c r="H448" s="392">
        <f t="shared" si="60"/>
        <v>0</v>
      </c>
      <c r="I448" s="394"/>
      <c r="J448" s="392">
        <f t="shared" si="61"/>
        <v>0</v>
      </c>
      <c r="K448" s="393">
        <f t="shared" si="62"/>
        <v>0</v>
      </c>
      <c r="L448" s="392">
        <f t="shared" si="63"/>
        <v>0</v>
      </c>
      <c r="M448" s="402"/>
      <c r="N448" s="359" t="str">
        <f t="shared" si="59"/>
        <v/>
      </c>
    </row>
    <row r="449" spans="1:14" s="360" customFormat="1">
      <c r="A449" s="401"/>
      <c r="B449" s="400"/>
      <c r="C449" s="399"/>
      <c r="D449" s="398"/>
      <c r="E449" s="397"/>
      <c r="F449" s="404"/>
      <c r="G449" s="394"/>
      <c r="H449" s="392">
        <f t="shared" si="60"/>
        <v>0</v>
      </c>
      <c r="I449" s="394"/>
      <c r="J449" s="392">
        <f t="shared" si="61"/>
        <v>0</v>
      </c>
      <c r="K449" s="393">
        <f t="shared" si="62"/>
        <v>0</v>
      </c>
      <c r="L449" s="392">
        <f t="shared" si="63"/>
        <v>0</v>
      </c>
      <c r="M449" s="402"/>
      <c r="N449" s="359" t="str">
        <f t="shared" si="59"/>
        <v/>
      </c>
    </row>
    <row r="450" spans="1:14" s="360" customFormat="1">
      <c r="A450" s="401"/>
      <c r="B450" s="400"/>
      <c r="C450" s="399"/>
      <c r="D450" s="398"/>
      <c r="E450" s="397"/>
      <c r="F450" s="404"/>
      <c r="G450" s="394"/>
      <c r="H450" s="392">
        <f t="shared" si="60"/>
        <v>0</v>
      </c>
      <c r="I450" s="394"/>
      <c r="J450" s="392">
        <f t="shared" si="61"/>
        <v>0</v>
      </c>
      <c r="K450" s="393">
        <f t="shared" si="62"/>
        <v>0</v>
      </c>
      <c r="L450" s="392">
        <f t="shared" si="63"/>
        <v>0</v>
      </c>
      <c r="M450" s="402"/>
      <c r="N450" s="359" t="str">
        <f t="shared" si="59"/>
        <v/>
      </c>
    </row>
    <row r="451" spans="1:14" s="360" customFormat="1">
      <c r="A451" s="401"/>
      <c r="B451" s="400"/>
      <c r="C451" s="399"/>
      <c r="D451" s="398"/>
      <c r="E451" s="397"/>
      <c r="F451" s="404"/>
      <c r="G451" s="394"/>
      <c r="H451" s="392">
        <f t="shared" si="60"/>
        <v>0</v>
      </c>
      <c r="I451" s="394"/>
      <c r="J451" s="392">
        <f t="shared" si="61"/>
        <v>0</v>
      </c>
      <c r="K451" s="393">
        <f t="shared" si="62"/>
        <v>0</v>
      </c>
      <c r="L451" s="392">
        <f t="shared" si="63"/>
        <v>0</v>
      </c>
      <c r="M451" s="402"/>
      <c r="N451" s="359" t="str">
        <f t="shared" si="59"/>
        <v/>
      </c>
    </row>
    <row r="452" spans="1:14" s="360" customFormat="1">
      <c r="A452" s="401"/>
      <c r="B452" s="400"/>
      <c r="C452" s="399"/>
      <c r="D452" s="398"/>
      <c r="E452" s="397"/>
      <c r="F452" s="404"/>
      <c r="G452" s="394"/>
      <c r="H452" s="392">
        <f t="shared" ref="H452:H469" si="64">$F452*G452</f>
        <v>0</v>
      </c>
      <c r="I452" s="394"/>
      <c r="J452" s="392">
        <f t="shared" ref="J452:J469" si="65">$F452*I452</f>
        <v>0</v>
      </c>
      <c r="K452" s="393">
        <f t="shared" ref="K452:K469" si="66">G452-I452</f>
        <v>0</v>
      </c>
      <c r="L452" s="392">
        <f t="shared" ref="L452:L469" si="67">$F452*K452</f>
        <v>0</v>
      </c>
      <c r="M452" s="402"/>
      <c r="N452" s="359" t="str">
        <f t="shared" si="59"/>
        <v/>
      </c>
    </row>
    <row r="453" spans="1:14" s="360" customFormat="1">
      <c r="A453" s="401"/>
      <c r="B453" s="400"/>
      <c r="C453" s="399"/>
      <c r="D453" s="398"/>
      <c r="E453" s="397"/>
      <c r="F453" s="404"/>
      <c r="G453" s="394"/>
      <c r="H453" s="392">
        <f t="shared" si="64"/>
        <v>0</v>
      </c>
      <c r="I453" s="394"/>
      <c r="J453" s="392">
        <f t="shared" si="65"/>
        <v>0</v>
      </c>
      <c r="K453" s="393">
        <f t="shared" si="66"/>
        <v>0</v>
      </c>
      <c r="L453" s="392">
        <f t="shared" si="67"/>
        <v>0</v>
      </c>
      <c r="M453" s="402"/>
      <c r="N453" s="359" t="str">
        <f t="shared" si="59"/>
        <v/>
      </c>
    </row>
    <row r="454" spans="1:14" s="360" customFormat="1">
      <c r="A454" s="401"/>
      <c r="B454" s="400"/>
      <c r="C454" s="399"/>
      <c r="D454" s="398"/>
      <c r="E454" s="397"/>
      <c r="F454" s="404"/>
      <c r="G454" s="394"/>
      <c r="H454" s="392">
        <f t="shared" si="64"/>
        <v>0</v>
      </c>
      <c r="I454" s="394"/>
      <c r="J454" s="392">
        <f t="shared" si="65"/>
        <v>0</v>
      </c>
      <c r="K454" s="393">
        <f t="shared" si="66"/>
        <v>0</v>
      </c>
      <c r="L454" s="392">
        <f t="shared" si="67"/>
        <v>0</v>
      </c>
      <c r="M454" s="402"/>
      <c r="N454" s="359" t="str">
        <f t="shared" si="59"/>
        <v/>
      </c>
    </row>
    <row r="455" spans="1:14" s="360" customFormat="1">
      <c r="A455" s="401"/>
      <c r="B455" s="400"/>
      <c r="C455" s="399"/>
      <c r="D455" s="398"/>
      <c r="E455" s="397"/>
      <c r="F455" s="404"/>
      <c r="G455" s="394"/>
      <c r="H455" s="392">
        <f t="shared" si="64"/>
        <v>0</v>
      </c>
      <c r="I455" s="394"/>
      <c r="J455" s="392">
        <f t="shared" si="65"/>
        <v>0</v>
      </c>
      <c r="K455" s="393">
        <f t="shared" si="66"/>
        <v>0</v>
      </c>
      <c r="L455" s="392">
        <f t="shared" si="67"/>
        <v>0</v>
      </c>
      <c r="M455" s="402"/>
      <c r="N455" s="359" t="str">
        <f t="shared" si="59"/>
        <v/>
      </c>
    </row>
    <row r="456" spans="1:14" s="360" customFormat="1">
      <c r="A456" s="401"/>
      <c r="B456" s="400"/>
      <c r="C456" s="399"/>
      <c r="D456" s="398"/>
      <c r="E456" s="397"/>
      <c r="F456" s="404"/>
      <c r="G456" s="394"/>
      <c r="H456" s="392">
        <f t="shared" si="64"/>
        <v>0</v>
      </c>
      <c r="I456" s="394"/>
      <c r="J456" s="392">
        <f t="shared" si="65"/>
        <v>0</v>
      </c>
      <c r="K456" s="393">
        <f t="shared" si="66"/>
        <v>0</v>
      </c>
      <c r="L456" s="392">
        <f t="shared" si="67"/>
        <v>0</v>
      </c>
      <c r="M456" s="402"/>
      <c r="N456" s="359" t="str">
        <f t="shared" si="59"/>
        <v/>
      </c>
    </row>
    <row r="457" spans="1:14" s="360" customFormat="1">
      <c r="A457" s="401"/>
      <c r="B457" s="400"/>
      <c r="C457" s="399"/>
      <c r="D457" s="398"/>
      <c r="E457" s="397"/>
      <c r="F457" s="404"/>
      <c r="G457" s="394"/>
      <c r="H457" s="392">
        <f t="shared" si="64"/>
        <v>0</v>
      </c>
      <c r="I457" s="394"/>
      <c r="J457" s="392">
        <f t="shared" si="65"/>
        <v>0</v>
      </c>
      <c r="K457" s="393">
        <f t="shared" si="66"/>
        <v>0</v>
      </c>
      <c r="L457" s="392">
        <f t="shared" si="67"/>
        <v>0</v>
      </c>
      <c r="M457" s="402"/>
      <c r="N457" s="359" t="str">
        <f t="shared" si="59"/>
        <v/>
      </c>
    </row>
    <row r="458" spans="1:14" s="360" customFormat="1">
      <c r="A458" s="401"/>
      <c r="B458" s="400"/>
      <c r="C458" s="399"/>
      <c r="D458" s="398"/>
      <c r="E458" s="397"/>
      <c r="F458" s="404"/>
      <c r="G458" s="394"/>
      <c r="H458" s="392">
        <f t="shared" si="64"/>
        <v>0</v>
      </c>
      <c r="I458" s="394"/>
      <c r="J458" s="392">
        <f t="shared" si="65"/>
        <v>0</v>
      </c>
      <c r="K458" s="393">
        <f t="shared" si="66"/>
        <v>0</v>
      </c>
      <c r="L458" s="392">
        <f t="shared" si="67"/>
        <v>0</v>
      </c>
      <c r="M458" s="402"/>
      <c r="N458" s="359" t="str">
        <f t="shared" si="59"/>
        <v/>
      </c>
    </row>
    <row r="459" spans="1:14" s="360" customFormat="1">
      <c r="A459" s="401"/>
      <c r="B459" s="400"/>
      <c r="C459" s="399"/>
      <c r="D459" s="398"/>
      <c r="E459" s="397"/>
      <c r="F459" s="404"/>
      <c r="G459" s="394"/>
      <c r="H459" s="392">
        <f t="shared" si="64"/>
        <v>0</v>
      </c>
      <c r="I459" s="394"/>
      <c r="J459" s="392">
        <f t="shared" si="65"/>
        <v>0</v>
      </c>
      <c r="K459" s="393">
        <f t="shared" si="66"/>
        <v>0</v>
      </c>
      <c r="L459" s="392">
        <f t="shared" si="67"/>
        <v>0</v>
      </c>
      <c r="M459" s="402"/>
      <c r="N459" s="359" t="str">
        <f t="shared" si="59"/>
        <v/>
      </c>
    </row>
    <row r="460" spans="1:14" s="360" customFormat="1">
      <c r="A460" s="401"/>
      <c r="B460" s="400"/>
      <c r="C460" s="399"/>
      <c r="D460" s="398"/>
      <c r="E460" s="397"/>
      <c r="F460" s="404"/>
      <c r="G460" s="394"/>
      <c r="H460" s="392">
        <f t="shared" si="64"/>
        <v>0</v>
      </c>
      <c r="I460" s="394"/>
      <c r="J460" s="392">
        <f t="shared" si="65"/>
        <v>0</v>
      </c>
      <c r="K460" s="393">
        <f t="shared" si="66"/>
        <v>0</v>
      </c>
      <c r="L460" s="392">
        <f t="shared" si="67"/>
        <v>0</v>
      </c>
      <c r="M460" s="402"/>
      <c r="N460" s="359" t="str">
        <f t="shared" si="59"/>
        <v/>
      </c>
    </row>
    <row r="461" spans="1:14" s="360" customFormat="1">
      <c r="A461" s="401"/>
      <c r="B461" s="400"/>
      <c r="C461" s="399"/>
      <c r="D461" s="398"/>
      <c r="E461" s="397"/>
      <c r="F461" s="404"/>
      <c r="G461" s="394"/>
      <c r="H461" s="392">
        <f t="shared" si="64"/>
        <v>0</v>
      </c>
      <c r="I461" s="394"/>
      <c r="J461" s="392">
        <f t="shared" si="65"/>
        <v>0</v>
      </c>
      <c r="K461" s="393">
        <f t="shared" si="66"/>
        <v>0</v>
      </c>
      <c r="L461" s="392">
        <f t="shared" si="67"/>
        <v>0</v>
      </c>
      <c r="M461" s="402"/>
      <c r="N461" s="359" t="str">
        <f t="shared" si="59"/>
        <v/>
      </c>
    </row>
    <row r="462" spans="1:14" s="360" customFormat="1">
      <c r="A462" s="401"/>
      <c r="B462" s="400"/>
      <c r="C462" s="399"/>
      <c r="D462" s="398"/>
      <c r="E462" s="397"/>
      <c r="F462" s="404"/>
      <c r="G462" s="394"/>
      <c r="H462" s="392">
        <f t="shared" si="64"/>
        <v>0</v>
      </c>
      <c r="I462" s="394"/>
      <c r="J462" s="392">
        <f t="shared" si="65"/>
        <v>0</v>
      </c>
      <c r="K462" s="393">
        <f t="shared" si="66"/>
        <v>0</v>
      </c>
      <c r="L462" s="392">
        <f t="shared" si="67"/>
        <v>0</v>
      </c>
      <c r="M462" s="402"/>
      <c r="N462" s="359" t="str">
        <f t="shared" ref="N462:N525" si="68">IF(J462+L462=H462,"","入力ミス")&amp;IF(L462&gt;=0,"","入力ミス")</f>
        <v/>
      </c>
    </row>
    <row r="463" spans="1:14" s="360" customFormat="1">
      <c r="A463" s="401"/>
      <c r="B463" s="400"/>
      <c r="C463" s="399"/>
      <c r="D463" s="398"/>
      <c r="E463" s="397"/>
      <c r="F463" s="404"/>
      <c r="G463" s="394"/>
      <c r="H463" s="392">
        <f t="shared" si="64"/>
        <v>0</v>
      </c>
      <c r="I463" s="394"/>
      <c r="J463" s="392">
        <f t="shared" si="65"/>
        <v>0</v>
      </c>
      <c r="K463" s="393">
        <f t="shared" si="66"/>
        <v>0</v>
      </c>
      <c r="L463" s="392">
        <f t="shared" si="67"/>
        <v>0</v>
      </c>
      <c r="M463" s="402"/>
      <c r="N463" s="359" t="str">
        <f t="shared" si="68"/>
        <v/>
      </c>
    </row>
    <row r="464" spans="1:14" s="360" customFormat="1">
      <c r="A464" s="401"/>
      <c r="B464" s="400"/>
      <c r="C464" s="399"/>
      <c r="D464" s="398"/>
      <c r="E464" s="397"/>
      <c r="F464" s="404"/>
      <c r="G464" s="394"/>
      <c r="H464" s="392">
        <f t="shared" si="64"/>
        <v>0</v>
      </c>
      <c r="I464" s="394"/>
      <c r="J464" s="392">
        <f t="shared" si="65"/>
        <v>0</v>
      </c>
      <c r="K464" s="393">
        <f t="shared" si="66"/>
        <v>0</v>
      </c>
      <c r="L464" s="392">
        <f t="shared" si="67"/>
        <v>0</v>
      </c>
      <c r="M464" s="402"/>
      <c r="N464" s="359" t="str">
        <f t="shared" si="68"/>
        <v/>
      </c>
    </row>
    <row r="465" spans="1:17" s="360" customFormat="1">
      <c r="A465" s="401"/>
      <c r="B465" s="400"/>
      <c r="C465" s="399"/>
      <c r="D465" s="398"/>
      <c r="E465" s="397"/>
      <c r="F465" s="404"/>
      <c r="G465" s="394"/>
      <c r="H465" s="392">
        <f t="shared" si="64"/>
        <v>0</v>
      </c>
      <c r="I465" s="394"/>
      <c r="J465" s="392">
        <f t="shared" si="65"/>
        <v>0</v>
      </c>
      <c r="K465" s="393">
        <f t="shared" si="66"/>
        <v>0</v>
      </c>
      <c r="L465" s="392">
        <f t="shared" si="67"/>
        <v>0</v>
      </c>
      <c r="M465" s="402"/>
      <c r="N465" s="359" t="str">
        <f t="shared" si="68"/>
        <v/>
      </c>
    </row>
    <row r="466" spans="1:17" s="360" customFormat="1">
      <c r="A466" s="401"/>
      <c r="B466" s="400"/>
      <c r="C466" s="399"/>
      <c r="D466" s="398"/>
      <c r="E466" s="397"/>
      <c r="F466" s="404"/>
      <c r="G466" s="394"/>
      <c r="H466" s="392">
        <f t="shared" si="64"/>
        <v>0</v>
      </c>
      <c r="I466" s="394"/>
      <c r="J466" s="392">
        <f t="shared" si="65"/>
        <v>0</v>
      </c>
      <c r="K466" s="393">
        <f t="shared" si="66"/>
        <v>0</v>
      </c>
      <c r="L466" s="392">
        <f t="shared" si="67"/>
        <v>0</v>
      </c>
      <c r="M466" s="402"/>
      <c r="N466" s="359" t="str">
        <f t="shared" si="68"/>
        <v/>
      </c>
    </row>
    <row r="467" spans="1:17" s="360" customFormat="1">
      <c r="A467" s="401"/>
      <c r="B467" s="400"/>
      <c r="C467" s="399"/>
      <c r="D467" s="398"/>
      <c r="E467" s="397"/>
      <c r="F467" s="404"/>
      <c r="G467" s="394"/>
      <c r="H467" s="392">
        <f t="shared" si="64"/>
        <v>0</v>
      </c>
      <c r="I467" s="394"/>
      <c r="J467" s="392">
        <f t="shared" si="65"/>
        <v>0</v>
      </c>
      <c r="K467" s="393">
        <f t="shared" si="66"/>
        <v>0</v>
      </c>
      <c r="L467" s="392">
        <f t="shared" si="67"/>
        <v>0</v>
      </c>
      <c r="M467" s="402"/>
      <c r="N467" s="359" t="str">
        <f t="shared" si="68"/>
        <v/>
      </c>
    </row>
    <row r="468" spans="1:17" s="360" customFormat="1">
      <c r="A468" s="401"/>
      <c r="B468" s="400"/>
      <c r="C468" s="399"/>
      <c r="D468" s="398"/>
      <c r="E468" s="397"/>
      <c r="F468" s="403"/>
      <c r="G468" s="394"/>
      <c r="H468" s="392">
        <f t="shared" si="64"/>
        <v>0</v>
      </c>
      <c r="I468" s="394"/>
      <c r="J468" s="392">
        <f t="shared" si="65"/>
        <v>0</v>
      </c>
      <c r="K468" s="393">
        <f t="shared" si="66"/>
        <v>0</v>
      </c>
      <c r="L468" s="392">
        <f t="shared" si="67"/>
        <v>0</v>
      </c>
      <c r="M468" s="402"/>
      <c r="N468" s="359" t="str">
        <f t="shared" si="68"/>
        <v/>
      </c>
    </row>
    <row r="469" spans="1:17" s="360" customFormat="1" ht="13.8" thickBot="1">
      <c r="A469" s="401"/>
      <c r="B469" s="400"/>
      <c r="C469" s="399"/>
      <c r="D469" s="398"/>
      <c r="E469" s="397"/>
      <c r="F469" s="396"/>
      <c r="G469" s="395"/>
      <c r="H469" s="392">
        <f t="shared" si="64"/>
        <v>0</v>
      </c>
      <c r="I469" s="394"/>
      <c r="J469" s="392">
        <f t="shared" si="65"/>
        <v>0</v>
      </c>
      <c r="K469" s="393">
        <f t="shared" si="66"/>
        <v>0</v>
      </c>
      <c r="L469" s="392">
        <f t="shared" si="67"/>
        <v>0</v>
      </c>
      <c r="M469" s="391"/>
      <c r="N469" s="359" t="str">
        <f t="shared" si="68"/>
        <v/>
      </c>
    </row>
    <row r="470" spans="1:17" s="360" customFormat="1" ht="13.8" thickTop="1">
      <c r="A470" s="390" t="s">
        <v>293</v>
      </c>
      <c r="B470" s="389" t="s">
        <v>302</v>
      </c>
      <c r="C470" s="388"/>
      <c r="D470" s="387" t="s">
        <v>299</v>
      </c>
      <c r="E470" s="386" t="s">
        <v>293</v>
      </c>
      <c r="F470" s="385" t="s">
        <v>293</v>
      </c>
      <c r="G470" s="384" t="s">
        <v>293</v>
      </c>
      <c r="H470" s="383">
        <f>SUMIFS(H420:H469,$A420:$A469,"設備費")</f>
        <v>0</v>
      </c>
      <c r="I470" s="384" t="s">
        <v>292</v>
      </c>
      <c r="J470" s="383">
        <f>SUMIFS(J420:J469,$A420:$A469,"設備費")</f>
        <v>0</v>
      </c>
      <c r="K470" s="384" t="s">
        <v>292</v>
      </c>
      <c r="L470" s="383">
        <f>SUMIFS(L420:L469,$A420:$A469,"設備費")</f>
        <v>0</v>
      </c>
      <c r="M470" s="382" t="s">
        <v>293</v>
      </c>
      <c r="N470" s="359" t="str">
        <f t="shared" si="68"/>
        <v/>
      </c>
      <c r="O470" s="360" t="s">
        <v>301</v>
      </c>
    </row>
    <row r="471" spans="1:17" s="360" customFormat="1">
      <c r="A471" s="381" t="s">
        <v>293</v>
      </c>
      <c r="B471" s="380" t="s">
        <v>300</v>
      </c>
      <c r="C471" s="379"/>
      <c r="D471" s="378" t="s">
        <v>299</v>
      </c>
      <c r="E471" s="377" t="s">
        <v>293</v>
      </c>
      <c r="F471" s="376" t="s">
        <v>293</v>
      </c>
      <c r="G471" s="375" t="s">
        <v>293</v>
      </c>
      <c r="H471" s="374">
        <f>SUMIFS(H420:H469,$A420:$A469,"工事費")</f>
        <v>0</v>
      </c>
      <c r="I471" s="375" t="s">
        <v>292</v>
      </c>
      <c r="J471" s="374">
        <f>SUMIFS(J420:J469,$A420:$A469,"工事費")</f>
        <v>0</v>
      </c>
      <c r="K471" s="375" t="s">
        <v>292</v>
      </c>
      <c r="L471" s="374">
        <f>SUMIFS(L420:L469,$A420:$A469,"工事費")</f>
        <v>0</v>
      </c>
      <c r="M471" s="373" t="s">
        <v>293</v>
      </c>
      <c r="N471" s="359" t="str">
        <f t="shared" si="68"/>
        <v/>
      </c>
      <c r="O471" s="372" t="s">
        <v>298</v>
      </c>
      <c r="P471" s="372" t="s">
        <v>297</v>
      </c>
      <c r="Q471" s="372" t="s">
        <v>296</v>
      </c>
    </row>
    <row r="472" spans="1:17" s="360" customFormat="1" ht="13.8" thickBot="1">
      <c r="A472" s="371" t="s">
        <v>293</v>
      </c>
      <c r="B472" s="370" t="s">
        <v>295</v>
      </c>
      <c r="C472" s="369"/>
      <c r="D472" s="368" t="s">
        <v>294</v>
      </c>
      <c r="E472" s="367" t="s">
        <v>293</v>
      </c>
      <c r="F472" s="366" t="s">
        <v>293</v>
      </c>
      <c r="G472" s="364" t="s">
        <v>293</v>
      </c>
      <c r="H472" s="365">
        <f>SUM(H420:H469)</f>
        <v>0</v>
      </c>
      <c r="I472" s="364" t="s">
        <v>292</v>
      </c>
      <c r="J472" s="365">
        <f>SUM(J420:J469)</f>
        <v>0</v>
      </c>
      <c r="K472" s="364" t="s">
        <v>292</v>
      </c>
      <c r="L472" s="363">
        <f>SUM(L420:L469)</f>
        <v>0</v>
      </c>
      <c r="M472" s="362" t="s">
        <v>293</v>
      </c>
      <c r="N472" s="359" t="str">
        <f t="shared" si="68"/>
        <v/>
      </c>
      <c r="O472" s="361" t="str">
        <f>IF(SUM(H470:H471)=H472,"","入力ミス")</f>
        <v/>
      </c>
      <c r="P472" s="361" t="str">
        <f>IF(SUM(J470:J471)=J472,"","入力ミス")</f>
        <v/>
      </c>
      <c r="Q472" s="361" t="str">
        <f>IF(SUM(L470:L471)=L472,"","入力ミス")</f>
        <v/>
      </c>
    </row>
    <row r="473" spans="1:17" s="360" customFormat="1">
      <c r="A473" s="414"/>
      <c r="B473" s="413"/>
      <c r="C473" s="412"/>
      <c r="D473" s="773" t="s">
        <v>303</v>
      </c>
      <c r="E473" s="410"/>
      <c r="F473" s="374"/>
      <c r="G473" s="409"/>
      <c r="H473" s="392"/>
      <c r="I473" s="409"/>
      <c r="J473" s="392"/>
      <c r="K473" s="409"/>
      <c r="L473" s="408"/>
      <c r="M473" s="407"/>
      <c r="N473" s="359" t="str">
        <f t="shared" si="68"/>
        <v/>
      </c>
    </row>
    <row r="474" spans="1:17" s="360" customFormat="1">
      <c r="A474" s="401"/>
      <c r="B474" s="406"/>
      <c r="C474" s="399"/>
      <c r="D474" s="405"/>
      <c r="E474" s="397"/>
      <c r="F474" s="404"/>
      <c r="G474" s="394"/>
      <c r="H474" s="392">
        <f t="shared" ref="H474:H505" si="69">$F474*G474</f>
        <v>0</v>
      </c>
      <c r="I474" s="394"/>
      <c r="J474" s="392">
        <f t="shared" ref="J474:J505" si="70">$F474*I474</f>
        <v>0</v>
      </c>
      <c r="K474" s="393">
        <f t="shared" ref="K474:K505" si="71">G474-I474</f>
        <v>0</v>
      </c>
      <c r="L474" s="392">
        <f t="shared" ref="L474:L505" si="72">$F474*K474</f>
        <v>0</v>
      </c>
      <c r="M474" s="402"/>
      <c r="N474" s="359" t="str">
        <f t="shared" si="68"/>
        <v/>
      </c>
    </row>
    <row r="475" spans="1:17" s="360" customFormat="1">
      <c r="A475" s="401"/>
      <c r="B475" s="400"/>
      <c r="C475" s="399"/>
      <c r="D475" s="398"/>
      <c r="E475" s="397"/>
      <c r="F475" s="404"/>
      <c r="G475" s="394"/>
      <c r="H475" s="392">
        <f t="shared" si="69"/>
        <v>0</v>
      </c>
      <c r="I475" s="394"/>
      <c r="J475" s="392">
        <f t="shared" si="70"/>
        <v>0</v>
      </c>
      <c r="K475" s="393">
        <f t="shared" si="71"/>
        <v>0</v>
      </c>
      <c r="L475" s="392">
        <f t="shared" si="72"/>
        <v>0</v>
      </c>
      <c r="M475" s="402"/>
      <c r="N475" s="359" t="str">
        <f t="shared" si="68"/>
        <v/>
      </c>
    </row>
    <row r="476" spans="1:17" s="360" customFormat="1">
      <c r="A476" s="401"/>
      <c r="B476" s="400"/>
      <c r="C476" s="399"/>
      <c r="D476" s="398"/>
      <c r="E476" s="397"/>
      <c r="F476" s="404"/>
      <c r="G476" s="394"/>
      <c r="H476" s="392">
        <f t="shared" si="69"/>
        <v>0</v>
      </c>
      <c r="I476" s="394"/>
      <c r="J476" s="392">
        <f t="shared" si="70"/>
        <v>0</v>
      </c>
      <c r="K476" s="393">
        <f t="shared" si="71"/>
        <v>0</v>
      </c>
      <c r="L476" s="392">
        <f t="shared" si="72"/>
        <v>0</v>
      </c>
      <c r="M476" s="402"/>
      <c r="N476" s="359" t="str">
        <f t="shared" si="68"/>
        <v/>
      </c>
    </row>
    <row r="477" spans="1:17" s="360" customFormat="1">
      <c r="A477" s="401"/>
      <c r="B477" s="400"/>
      <c r="C477" s="399"/>
      <c r="D477" s="398"/>
      <c r="E477" s="397"/>
      <c r="F477" s="404"/>
      <c r="G477" s="394"/>
      <c r="H477" s="392">
        <f t="shared" si="69"/>
        <v>0</v>
      </c>
      <c r="I477" s="394"/>
      <c r="J477" s="392">
        <f t="shared" si="70"/>
        <v>0</v>
      </c>
      <c r="K477" s="393">
        <f t="shared" si="71"/>
        <v>0</v>
      </c>
      <c r="L477" s="392">
        <f t="shared" si="72"/>
        <v>0</v>
      </c>
      <c r="M477" s="402"/>
      <c r="N477" s="359" t="str">
        <f t="shared" si="68"/>
        <v/>
      </c>
    </row>
    <row r="478" spans="1:17" s="360" customFormat="1">
      <c r="A478" s="401"/>
      <c r="B478" s="400"/>
      <c r="C478" s="399"/>
      <c r="D478" s="398"/>
      <c r="E478" s="397"/>
      <c r="F478" s="404"/>
      <c r="G478" s="394"/>
      <c r="H478" s="392">
        <f t="shared" si="69"/>
        <v>0</v>
      </c>
      <c r="I478" s="394"/>
      <c r="J478" s="392">
        <f t="shared" si="70"/>
        <v>0</v>
      </c>
      <c r="K478" s="393">
        <f t="shared" si="71"/>
        <v>0</v>
      </c>
      <c r="L478" s="392">
        <f t="shared" si="72"/>
        <v>0</v>
      </c>
      <c r="M478" s="402"/>
      <c r="N478" s="359" t="str">
        <f t="shared" si="68"/>
        <v/>
      </c>
    </row>
    <row r="479" spans="1:17" s="360" customFormat="1">
      <c r="A479" s="401"/>
      <c r="B479" s="400"/>
      <c r="C479" s="399"/>
      <c r="D479" s="398"/>
      <c r="E479" s="397"/>
      <c r="F479" s="404"/>
      <c r="G479" s="394"/>
      <c r="H479" s="392">
        <f t="shared" si="69"/>
        <v>0</v>
      </c>
      <c r="I479" s="394"/>
      <c r="J479" s="392">
        <f t="shared" si="70"/>
        <v>0</v>
      </c>
      <c r="K479" s="393">
        <f t="shared" si="71"/>
        <v>0</v>
      </c>
      <c r="L479" s="392">
        <f t="shared" si="72"/>
        <v>0</v>
      </c>
      <c r="M479" s="402"/>
      <c r="N479" s="359" t="str">
        <f t="shared" si="68"/>
        <v/>
      </c>
    </row>
    <row r="480" spans="1:17" s="360" customFormat="1">
      <c r="A480" s="401"/>
      <c r="B480" s="400"/>
      <c r="C480" s="399"/>
      <c r="D480" s="398"/>
      <c r="E480" s="397"/>
      <c r="F480" s="404"/>
      <c r="G480" s="394"/>
      <c r="H480" s="392">
        <f t="shared" si="69"/>
        <v>0</v>
      </c>
      <c r="I480" s="394"/>
      <c r="J480" s="392">
        <f t="shared" si="70"/>
        <v>0</v>
      </c>
      <c r="K480" s="393">
        <f t="shared" si="71"/>
        <v>0</v>
      </c>
      <c r="L480" s="392">
        <f t="shared" si="72"/>
        <v>0</v>
      </c>
      <c r="M480" s="402"/>
      <c r="N480" s="359" t="str">
        <f t="shared" si="68"/>
        <v/>
      </c>
    </row>
    <row r="481" spans="1:14" s="360" customFormat="1">
      <c r="A481" s="401"/>
      <c r="B481" s="400"/>
      <c r="C481" s="399"/>
      <c r="D481" s="398"/>
      <c r="E481" s="397"/>
      <c r="F481" s="404"/>
      <c r="G481" s="394"/>
      <c r="H481" s="392">
        <f t="shared" si="69"/>
        <v>0</v>
      </c>
      <c r="I481" s="394"/>
      <c r="J481" s="392">
        <f t="shared" si="70"/>
        <v>0</v>
      </c>
      <c r="K481" s="393">
        <f t="shared" si="71"/>
        <v>0</v>
      </c>
      <c r="L481" s="392">
        <f t="shared" si="72"/>
        <v>0</v>
      </c>
      <c r="M481" s="402"/>
      <c r="N481" s="359" t="str">
        <f t="shared" si="68"/>
        <v/>
      </c>
    </row>
    <row r="482" spans="1:14" s="360" customFormat="1">
      <c r="A482" s="401"/>
      <c r="B482" s="400"/>
      <c r="C482" s="399"/>
      <c r="D482" s="398"/>
      <c r="E482" s="397"/>
      <c r="F482" s="404"/>
      <c r="G482" s="394"/>
      <c r="H482" s="392">
        <f t="shared" si="69"/>
        <v>0</v>
      </c>
      <c r="I482" s="394"/>
      <c r="J482" s="392">
        <f t="shared" si="70"/>
        <v>0</v>
      </c>
      <c r="K482" s="393">
        <f t="shared" si="71"/>
        <v>0</v>
      </c>
      <c r="L482" s="392">
        <f t="shared" si="72"/>
        <v>0</v>
      </c>
      <c r="M482" s="402"/>
      <c r="N482" s="359" t="str">
        <f t="shared" si="68"/>
        <v/>
      </c>
    </row>
    <row r="483" spans="1:14" s="360" customFormat="1">
      <c r="A483" s="401"/>
      <c r="B483" s="400"/>
      <c r="C483" s="399"/>
      <c r="D483" s="398"/>
      <c r="E483" s="397"/>
      <c r="F483" s="404"/>
      <c r="G483" s="394"/>
      <c r="H483" s="392">
        <f t="shared" si="69"/>
        <v>0</v>
      </c>
      <c r="I483" s="394"/>
      <c r="J483" s="392">
        <f t="shared" si="70"/>
        <v>0</v>
      </c>
      <c r="K483" s="393">
        <f t="shared" si="71"/>
        <v>0</v>
      </c>
      <c r="L483" s="392">
        <f t="shared" si="72"/>
        <v>0</v>
      </c>
      <c r="M483" s="402"/>
      <c r="N483" s="359" t="str">
        <f t="shared" si="68"/>
        <v/>
      </c>
    </row>
    <row r="484" spans="1:14" s="360" customFormat="1">
      <c r="A484" s="401"/>
      <c r="B484" s="400"/>
      <c r="C484" s="399"/>
      <c r="D484" s="398"/>
      <c r="E484" s="397"/>
      <c r="F484" s="404"/>
      <c r="G484" s="394"/>
      <c r="H484" s="392">
        <f t="shared" si="69"/>
        <v>0</v>
      </c>
      <c r="I484" s="394"/>
      <c r="J484" s="392">
        <f t="shared" si="70"/>
        <v>0</v>
      </c>
      <c r="K484" s="393">
        <f t="shared" si="71"/>
        <v>0</v>
      </c>
      <c r="L484" s="392">
        <f t="shared" si="72"/>
        <v>0</v>
      </c>
      <c r="M484" s="402"/>
      <c r="N484" s="359" t="str">
        <f t="shared" si="68"/>
        <v/>
      </c>
    </row>
    <row r="485" spans="1:14" s="360" customFormat="1">
      <c r="A485" s="401"/>
      <c r="B485" s="400"/>
      <c r="C485" s="399"/>
      <c r="D485" s="398"/>
      <c r="E485" s="397"/>
      <c r="F485" s="404"/>
      <c r="G485" s="394"/>
      <c r="H485" s="392">
        <f t="shared" si="69"/>
        <v>0</v>
      </c>
      <c r="I485" s="394"/>
      <c r="J485" s="392">
        <f t="shared" si="70"/>
        <v>0</v>
      </c>
      <c r="K485" s="393">
        <f t="shared" si="71"/>
        <v>0</v>
      </c>
      <c r="L485" s="392">
        <f t="shared" si="72"/>
        <v>0</v>
      </c>
      <c r="M485" s="402"/>
      <c r="N485" s="359" t="str">
        <f t="shared" si="68"/>
        <v/>
      </c>
    </row>
    <row r="486" spans="1:14" s="360" customFormat="1">
      <c r="A486" s="401"/>
      <c r="B486" s="400"/>
      <c r="C486" s="399"/>
      <c r="D486" s="398"/>
      <c r="E486" s="397"/>
      <c r="F486" s="404"/>
      <c r="G486" s="394"/>
      <c r="H486" s="392">
        <f t="shared" si="69"/>
        <v>0</v>
      </c>
      <c r="I486" s="394"/>
      <c r="J486" s="392">
        <f t="shared" si="70"/>
        <v>0</v>
      </c>
      <c r="K486" s="393">
        <f t="shared" si="71"/>
        <v>0</v>
      </c>
      <c r="L486" s="392">
        <f t="shared" si="72"/>
        <v>0</v>
      </c>
      <c r="M486" s="402"/>
      <c r="N486" s="359" t="str">
        <f t="shared" si="68"/>
        <v/>
      </c>
    </row>
    <row r="487" spans="1:14" s="360" customFormat="1">
      <c r="A487" s="401"/>
      <c r="B487" s="400"/>
      <c r="C487" s="399"/>
      <c r="D487" s="398"/>
      <c r="E487" s="397"/>
      <c r="F487" s="404"/>
      <c r="G487" s="394"/>
      <c r="H487" s="392">
        <f t="shared" si="69"/>
        <v>0</v>
      </c>
      <c r="I487" s="394"/>
      <c r="J487" s="392">
        <f t="shared" si="70"/>
        <v>0</v>
      </c>
      <c r="K487" s="393">
        <f t="shared" si="71"/>
        <v>0</v>
      </c>
      <c r="L487" s="392">
        <f t="shared" si="72"/>
        <v>0</v>
      </c>
      <c r="M487" s="402"/>
      <c r="N487" s="359" t="str">
        <f t="shared" si="68"/>
        <v/>
      </c>
    </row>
    <row r="488" spans="1:14" s="360" customFormat="1">
      <c r="A488" s="401"/>
      <c r="B488" s="400"/>
      <c r="C488" s="399"/>
      <c r="D488" s="398"/>
      <c r="E488" s="397"/>
      <c r="F488" s="404"/>
      <c r="G488" s="394"/>
      <c r="H488" s="392">
        <f t="shared" si="69"/>
        <v>0</v>
      </c>
      <c r="I488" s="394"/>
      <c r="J488" s="392">
        <f t="shared" si="70"/>
        <v>0</v>
      </c>
      <c r="K488" s="393">
        <f t="shared" si="71"/>
        <v>0</v>
      </c>
      <c r="L488" s="392">
        <f t="shared" si="72"/>
        <v>0</v>
      </c>
      <c r="M488" s="402"/>
      <c r="N488" s="359" t="str">
        <f t="shared" si="68"/>
        <v/>
      </c>
    </row>
    <row r="489" spans="1:14" s="360" customFormat="1">
      <c r="A489" s="401"/>
      <c r="B489" s="400"/>
      <c r="C489" s="399"/>
      <c r="D489" s="398"/>
      <c r="E489" s="397"/>
      <c r="F489" s="404"/>
      <c r="G489" s="394"/>
      <c r="H489" s="392">
        <f t="shared" si="69"/>
        <v>0</v>
      </c>
      <c r="I489" s="394"/>
      <c r="J489" s="392">
        <f t="shared" si="70"/>
        <v>0</v>
      </c>
      <c r="K489" s="393">
        <f t="shared" si="71"/>
        <v>0</v>
      </c>
      <c r="L489" s="392">
        <f t="shared" si="72"/>
        <v>0</v>
      </c>
      <c r="M489" s="402"/>
      <c r="N489" s="359" t="str">
        <f t="shared" si="68"/>
        <v/>
      </c>
    </row>
    <row r="490" spans="1:14" s="360" customFormat="1">
      <c r="A490" s="401"/>
      <c r="B490" s="400"/>
      <c r="C490" s="399"/>
      <c r="D490" s="398"/>
      <c r="E490" s="397"/>
      <c r="F490" s="404"/>
      <c r="G490" s="394"/>
      <c r="H490" s="392">
        <f t="shared" si="69"/>
        <v>0</v>
      </c>
      <c r="I490" s="394"/>
      <c r="J490" s="392">
        <f t="shared" si="70"/>
        <v>0</v>
      </c>
      <c r="K490" s="393">
        <f t="shared" si="71"/>
        <v>0</v>
      </c>
      <c r="L490" s="392">
        <f t="shared" si="72"/>
        <v>0</v>
      </c>
      <c r="M490" s="402"/>
      <c r="N490" s="359" t="str">
        <f t="shared" si="68"/>
        <v/>
      </c>
    </row>
    <row r="491" spans="1:14" s="360" customFormat="1">
      <c r="A491" s="401"/>
      <c r="B491" s="400"/>
      <c r="C491" s="399"/>
      <c r="D491" s="398"/>
      <c r="E491" s="397"/>
      <c r="F491" s="404"/>
      <c r="G491" s="394"/>
      <c r="H491" s="392">
        <f t="shared" si="69"/>
        <v>0</v>
      </c>
      <c r="I491" s="394"/>
      <c r="J491" s="392">
        <f t="shared" si="70"/>
        <v>0</v>
      </c>
      <c r="K491" s="393">
        <f t="shared" si="71"/>
        <v>0</v>
      </c>
      <c r="L491" s="392">
        <f t="shared" si="72"/>
        <v>0</v>
      </c>
      <c r="M491" s="402"/>
      <c r="N491" s="359" t="str">
        <f t="shared" si="68"/>
        <v/>
      </c>
    </row>
    <row r="492" spans="1:14" s="360" customFormat="1">
      <c r="A492" s="401"/>
      <c r="B492" s="400"/>
      <c r="C492" s="399"/>
      <c r="D492" s="398"/>
      <c r="E492" s="397"/>
      <c r="F492" s="404"/>
      <c r="G492" s="394"/>
      <c r="H492" s="392">
        <f t="shared" si="69"/>
        <v>0</v>
      </c>
      <c r="I492" s="394"/>
      <c r="J492" s="392">
        <f t="shared" si="70"/>
        <v>0</v>
      </c>
      <c r="K492" s="393">
        <f t="shared" si="71"/>
        <v>0</v>
      </c>
      <c r="L492" s="392">
        <f t="shared" si="72"/>
        <v>0</v>
      </c>
      <c r="M492" s="402"/>
      <c r="N492" s="359" t="str">
        <f t="shared" si="68"/>
        <v/>
      </c>
    </row>
    <row r="493" spans="1:14" s="360" customFormat="1">
      <c r="A493" s="401"/>
      <c r="B493" s="400"/>
      <c r="C493" s="399"/>
      <c r="D493" s="398"/>
      <c r="E493" s="397"/>
      <c r="F493" s="404"/>
      <c r="G493" s="394"/>
      <c r="H493" s="392">
        <f t="shared" si="69"/>
        <v>0</v>
      </c>
      <c r="I493" s="394"/>
      <c r="J493" s="392">
        <f t="shared" si="70"/>
        <v>0</v>
      </c>
      <c r="K493" s="393">
        <f t="shared" si="71"/>
        <v>0</v>
      </c>
      <c r="L493" s="392">
        <f t="shared" si="72"/>
        <v>0</v>
      </c>
      <c r="M493" s="402"/>
      <c r="N493" s="359" t="str">
        <f t="shared" si="68"/>
        <v/>
      </c>
    </row>
    <row r="494" spans="1:14" s="360" customFormat="1">
      <c r="A494" s="401"/>
      <c r="B494" s="400"/>
      <c r="C494" s="399"/>
      <c r="D494" s="398"/>
      <c r="E494" s="397"/>
      <c r="F494" s="404"/>
      <c r="G494" s="394"/>
      <c r="H494" s="392">
        <f t="shared" si="69"/>
        <v>0</v>
      </c>
      <c r="I494" s="394"/>
      <c r="J494" s="392">
        <f t="shared" si="70"/>
        <v>0</v>
      </c>
      <c r="K494" s="393">
        <f t="shared" si="71"/>
        <v>0</v>
      </c>
      <c r="L494" s="392">
        <f t="shared" si="72"/>
        <v>0</v>
      </c>
      <c r="M494" s="402"/>
      <c r="N494" s="359" t="str">
        <f t="shared" si="68"/>
        <v/>
      </c>
    </row>
    <row r="495" spans="1:14" s="360" customFormat="1">
      <c r="A495" s="401"/>
      <c r="B495" s="400"/>
      <c r="C495" s="399"/>
      <c r="D495" s="398"/>
      <c r="E495" s="397"/>
      <c r="F495" s="404"/>
      <c r="G495" s="394"/>
      <c r="H495" s="392">
        <f t="shared" si="69"/>
        <v>0</v>
      </c>
      <c r="I495" s="394"/>
      <c r="J495" s="392">
        <f t="shared" si="70"/>
        <v>0</v>
      </c>
      <c r="K495" s="393">
        <f t="shared" si="71"/>
        <v>0</v>
      </c>
      <c r="L495" s="392">
        <f t="shared" si="72"/>
        <v>0</v>
      </c>
      <c r="M495" s="402"/>
      <c r="N495" s="359" t="str">
        <f t="shared" si="68"/>
        <v/>
      </c>
    </row>
    <row r="496" spans="1:14" s="360" customFormat="1">
      <c r="A496" s="401"/>
      <c r="B496" s="400"/>
      <c r="C496" s="399"/>
      <c r="D496" s="398"/>
      <c r="E496" s="397"/>
      <c r="F496" s="404"/>
      <c r="G496" s="394"/>
      <c r="H496" s="392">
        <f t="shared" si="69"/>
        <v>0</v>
      </c>
      <c r="I496" s="394"/>
      <c r="J496" s="392">
        <f t="shared" si="70"/>
        <v>0</v>
      </c>
      <c r="K496" s="393">
        <f t="shared" si="71"/>
        <v>0</v>
      </c>
      <c r="L496" s="392">
        <f t="shared" si="72"/>
        <v>0</v>
      </c>
      <c r="M496" s="402"/>
      <c r="N496" s="359" t="str">
        <f t="shared" si="68"/>
        <v/>
      </c>
    </row>
    <row r="497" spans="1:14" s="360" customFormat="1">
      <c r="A497" s="401"/>
      <c r="B497" s="400"/>
      <c r="C497" s="399"/>
      <c r="D497" s="398"/>
      <c r="E497" s="397"/>
      <c r="F497" s="404"/>
      <c r="G497" s="394"/>
      <c r="H497" s="392">
        <f t="shared" si="69"/>
        <v>0</v>
      </c>
      <c r="I497" s="394"/>
      <c r="J497" s="392">
        <f t="shared" si="70"/>
        <v>0</v>
      </c>
      <c r="K497" s="393">
        <f t="shared" si="71"/>
        <v>0</v>
      </c>
      <c r="L497" s="392">
        <f t="shared" si="72"/>
        <v>0</v>
      </c>
      <c r="M497" s="402"/>
      <c r="N497" s="359" t="str">
        <f t="shared" si="68"/>
        <v/>
      </c>
    </row>
    <row r="498" spans="1:14" s="360" customFormat="1">
      <c r="A498" s="401"/>
      <c r="B498" s="400"/>
      <c r="C498" s="399"/>
      <c r="D498" s="398"/>
      <c r="E498" s="397"/>
      <c r="F498" s="404"/>
      <c r="G498" s="394"/>
      <c r="H498" s="392">
        <f t="shared" si="69"/>
        <v>0</v>
      </c>
      <c r="I498" s="394"/>
      <c r="J498" s="392">
        <f t="shared" si="70"/>
        <v>0</v>
      </c>
      <c r="K498" s="393">
        <f t="shared" si="71"/>
        <v>0</v>
      </c>
      <c r="L498" s="392">
        <f t="shared" si="72"/>
        <v>0</v>
      </c>
      <c r="M498" s="402"/>
      <c r="N498" s="359" t="str">
        <f t="shared" si="68"/>
        <v/>
      </c>
    </row>
    <row r="499" spans="1:14" s="360" customFormat="1">
      <c r="A499" s="401"/>
      <c r="B499" s="400"/>
      <c r="C499" s="399"/>
      <c r="D499" s="398"/>
      <c r="E499" s="397"/>
      <c r="F499" s="404"/>
      <c r="G499" s="394"/>
      <c r="H499" s="392">
        <f t="shared" si="69"/>
        <v>0</v>
      </c>
      <c r="I499" s="394"/>
      <c r="J499" s="392">
        <f t="shared" si="70"/>
        <v>0</v>
      </c>
      <c r="K499" s="393">
        <f t="shared" si="71"/>
        <v>0</v>
      </c>
      <c r="L499" s="392">
        <f t="shared" si="72"/>
        <v>0</v>
      </c>
      <c r="M499" s="402"/>
      <c r="N499" s="359" t="str">
        <f t="shared" si="68"/>
        <v/>
      </c>
    </row>
    <row r="500" spans="1:14" s="360" customFormat="1">
      <c r="A500" s="401"/>
      <c r="B500" s="400"/>
      <c r="C500" s="399"/>
      <c r="D500" s="398"/>
      <c r="E500" s="397"/>
      <c r="F500" s="404"/>
      <c r="G500" s="394"/>
      <c r="H500" s="392">
        <f t="shared" si="69"/>
        <v>0</v>
      </c>
      <c r="I500" s="394"/>
      <c r="J500" s="392">
        <f t="shared" si="70"/>
        <v>0</v>
      </c>
      <c r="K500" s="393">
        <f t="shared" si="71"/>
        <v>0</v>
      </c>
      <c r="L500" s="392">
        <f t="shared" si="72"/>
        <v>0</v>
      </c>
      <c r="M500" s="402"/>
      <c r="N500" s="359" t="str">
        <f t="shared" si="68"/>
        <v/>
      </c>
    </row>
    <row r="501" spans="1:14" s="360" customFormat="1">
      <c r="A501" s="401"/>
      <c r="B501" s="400"/>
      <c r="C501" s="399"/>
      <c r="D501" s="398"/>
      <c r="E501" s="397"/>
      <c r="F501" s="404"/>
      <c r="G501" s="394"/>
      <c r="H501" s="392">
        <f t="shared" si="69"/>
        <v>0</v>
      </c>
      <c r="I501" s="394"/>
      <c r="J501" s="392">
        <f t="shared" si="70"/>
        <v>0</v>
      </c>
      <c r="K501" s="393">
        <f t="shared" si="71"/>
        <v>0</v>
      </c>
      <c r="L501" s="392">
        <f t="shared" si="72"/>
        <v>0</v>
      </c>
      <c r="M501" s="402"/>
      <c r="N501" s="359" t="str">
        <f t="shared" si="68"/>
        <v/>
      </c>
    </row>
    <row r="502" spans="1:14" s="360" customFormat="1">
      <c r="A502" s="401"/>
      <c r="B502" s="400"/>
      <c r="C502" s="399"/>
      <c r="D502" s="398"/>
      <c r="E502" s="397"/>
      <c r="F502" s="404"/>
      <c r="G502" s="394"/>
      <c r="H502" s="392">
        <f t="shared" si="69"/>
        <v>0</v>
      </c>
      <c r="I502" s="394"/>
      <c r="J502" s="392">
        <f t="shared" si="70"/>
        <v>0</v>
      </c>
      <c r="K502" s="393">
        <f t="shared" si="71"/>
        <v>0</v>
      </c>
      <c r="L502" s="392">
        <f t="shared" si="72"/>
        <v>0</v>
      </c>
      <c r="M502" s="402"/>
      <c r="N502" s="359" t="str">
        <f t="shared" si="68"/>
        <v/>
      </c>
    </row>
    <row r="503" spans="1:14" s="360" customFormat="1">
      <c r="A503" s="401"/>
      <c r="B503" s="400"/>
      <c r="C503" s="399"/>
      <c r="D503" s="398"/>
      <c r="E503" s="397"/>
      <c r="F503" s="404"/>
      <c r="G503" s="394"/>
      <c r="H503" s="392">
        <f t="shared" si="69"/>
        <v>0</v>
      </c>
      <c r="I503" s="394"/>
      <c r="J503" s="392">
        <f t="shared" si="70"/>
        <v>0</v>
      </c>
      <c r="K503" s="393">
        <f t="shared" si="71"/>
        <v>0</v>
      </c>
      <c r="L503" s="392">
        <f t="shared" si="72"/>
        <v>0</v>
      </c>
      <c r="M503" s="402"/>
      <c r="N503" s="359" t="str">
        <f t="shared" si="68"/>
        <v/>
      </c>
    </row>
    <row r="504" spans="1:14" s="360" customFormat="1">
      <c r="A504" s="401"/>
      <c r="B504" s="400"/>
      <c r="C504" s="399"/>
      <c r="D504" s="398"/>
      <c r="E504" s="397"/>
      <c r="F504" s="404"/>
      <c r="G504" s="394"/>
      <c r="H504" s="392">
        <f t="shared" si="69"/>
        <v>0</v>
      </c>
      <c r="I504" s="394"/>
      <c r="J504" s="392">
        <f t="shared" si="70"/>
        <v>0</v>
      </c>
      <c r="K504" s="393">
        <f t="shared" si="71"/>
        <v>0</v>
      </c>
      <c r="L504" s="392">
        <f t="shared" si="72"/>
        <v>0</v>
      </c>
      <c r="M504" s="402"/>
      <c r="N504" s="359" t="str">
        <f t="shared" si="68"/>
        <v/>
      </c>
    </row>
    <row r="505" spans="1:14" s="360" customFormat="1">
      <c r="A505" s="401"/>
      <c r="B505" s="400"/>
      <c r="C505" s="399"/>
      <c r="D505" s="398"/>
      <c r="E505" s="397"/>
      <c r="F505" s="404"/>
      <c r="G505" s="394"/>
      <c r="H505" s="392">
        <f t="shared" si="69"/>
        <v>0</v>
      </c>
      <c r="I505" s="394"/>
      <c r="J505" s="392">
        <f t="shared" si="70"/>
        <v>0</v>
      </c>
      <c r="K505" s="393">
        <f t="shared" si="71"/>
        <v>0</v>
      </c>
      <c r="L505" s="392">
        <f t="shared" si="72"/>
        <v>0</v>
      </c>
      <c r="M505" s="402"/>
      <c r="N505" s="359" t="str">
        <f t="shared" si="68"/>
        <v/>
      </c>
    </row>
    <row r="506" spans="1:14" s="360" customFormat="1">
      <c r="A506" s="401"/>
      <c r="B506" s="400"/>
      <c r="C506" s="399"/>
      <c r="D506" s="398"/>
      <c r="E506" s="397"/>
      <c r="F506" s="404"/>
      <c r="G506" s="394"/>
      <c r="H506" s="392">
        <f t="shared" ref="H506:H523" si="73">$F506*G506</f>
        <v>0</v>
      </c>
      <c r="I506" s="394"/>
      <c r="J506" s="392">
        <f t="shared" ref="J506:J523" si="74">$F506*I506</f>
        <v>0</v>
      </c>
      <c r="K506" s="393">
        <f t="shared" ref="K506:K523" si="75">G506-I506</f>
        <v>0</v>
      </c>
      <c r="L506" s="392">
        <f t="shared" ref="L506:L523" si="76">$F506*K506</f>
        <v>0</v>
      </c>
      <c r="M506" s="402"/>
      <c r="N506" s="359" t="str">
        <f t="shared" si="68"/>
        <v/>
      </c>
    </row>
    <row r="507" spans="1:14" s="360" customFormat="1">
      <c r="A507" s="401"/>
      <c r="B507" s="400"/>
      <c r="C507" s="399"/>
      <c r="D507" s="398"/>
      <c r="E507" s="397"/>
      <c r="F507" s="404"/>
      <c r="G507" s="394"/>
      <c r="H507" s="392">
        <f t="shared" si="73"/>
        <v>0</v>
      </c>
      <c r="I507" s="394"/>
      <c r="J507" s="392">
        <f t="shared" si="74"/>
        <v>0</v>
      </c>
      <c r="K507" s="393">
        <f t="shared" si="75"/>
        <v>0</v>
      </c>
      <c r="L507" s="392">
        <f t="shared" si="76"/>
        <v>0</v>
      </c>
      <c r="M507" s="402"/>
      <c r="N507" s="359" t="str">
        <f t="shared" si="68"/>
        <v/>
      </c>
    </row>
    <row r="508" spans="1:14" s="360" customFormat="1">
      <c r="A508" s="401"/>
      <c r="B508" s="400"/>
      <c r="C508" s="399"/>
      <c r="D508" s="398"/>
      <c r="E508" s="397"/>
      <c r="F508" s="404"/>
      <c r="G508" s="394"/>
      <c r="H508" s="392">
        <f t="shared" si="73"/>
        <v>0</v>
      </c>
      <c r="I508" s="394"/>
      <c r="J508" s="392">
        <f t="shared" si="74"/>
        <v>0</v>
      </c>
      <c r="K508" s="393">
        <f t="shared" si="75"/>
        <v>0</v>
      </c>
      <c r="L508" s="392">
        <f t="shared" si="76"/>
        <v>0</v>
      </c>
      <c r="M508" s="402"/>
      <c r="N508" s="359" t="str">
        <f t="shared" si="68"/>
        <v/>
      </c>
    </row>
    <row r="509" spans="1:14" s="360" customFormat="1">
      <c r="A509" s="401"/>
      <c r="B509" s="400"/>
      <c r="C509" s="399"/>
      <c r="D509" s="398"/>
      <c r="E509" s="397"/>
      <c r="F509" s="404"/>
      <c r="G509" s="394"/>
      <c r="H509" s="392">
        <f t="shared" si="73"/>
        <v>0</v>
      </c>
      <c r="I509" s="394"/>
      <c r="J509" s="392">
        <f t="shared" si="74"/>
        <v>0</v>
      </c>
      <c r="K509" s="393">
        <f t="shared" si="75"/>
        <v>0</v>
      </c>
      <c r="L509" s="392">
        <f t="shared" si="76"/>
        <v>0</v>
      </c>
      <c r="M509" s="402"/>
      <c r="N509" s="359" t="str">
        <f t="shared" si="68"/>
        <v/>
      </c>
    </row>
    <row r="510" spans="1:14" s="360" customFormat="1">
      <c r="A510" s="401"/>
      <c r="B510" s="400"/>
      <c r="C510" s="399"/>
      <c r="D510" s="398"/>
      <c r="E510" s="397"/>
      <c r="F510" s="404"/>
      <c r="G510" s="394"/>
      <c r="H510" s="392">
        <f t="shared" si="73"/>
        <v>0</v>
      </c>
      <c r="I510" s="394"/>
      <c r="J510" s="392">
        <f t="shared" si="74"/>
        <v>0</v>
      </c>
      <c r="K510" s="393">
        <f t="shared" si="75"/>
        <v>0</v>
      </c>
      <c r="L510" s="392">
        <f t="shared" si="76"/>
        <v>0</v>
      </c>
      <c r="M510" s="402"/>
      <c r="N510" s="359" t="str">
        <f t="shared" si="68"/>
        <v/>
      </c>
    </row>
    <row r="511" spans="1:14" s="360" customFormat="1">
      <c r="A511" s="401"/>
      <c r="B511" s="400"/>
      <c r="C511" s="399"/>
      <c r="D511" s="398"/>
      <c r="E511" s="397"/>
      <c r="F511" s="404"/>
      <c r="G511" s="394"/>
      <c r="H511" s="392">
        <f t="shared" si="73"/>
        <v>0</v>
      </c>
      <c r="I511" s="394"/>
      <c r="J511" s="392">
        <f t="shared" si="74"/>
        <v>0</v>
      </c>
      <c r="K511" s="393">
        <f t="shared" si="75"/>
        <v>0</v>
      </c>
      <c r="L511" s="392">
        <f t="shared" si="76"/>
        <v>0</v>
      </c>
      <c r="M511" s="402"/>
      <c r="N511" s="359" t="str">
        <f t="shared" si="68"/>
        <v/>
      </c>
    </row>
    <row r="512" spans="1:14" s="360" customFormat="1">
      <c r="A512" s="401"/>
      <c r="B512" s="400"/>
      <c r="C512" s="399"/>
      <c r="D512" s="398"/>
      <c r="E512" s="397"/>
      <c r="F512" s="404"/>
      <c r="G512" s="394"/>
      <c r="H512" s="392">
        <f t="shared" si="73"/>
        <v>0</v>
      </c>
      <c r="I512" s="394"/>
      <c r="J512" s="392">
        <f t="shared" si="74"/>
        <v>0</v>
      </c>
      <c r="K512" s="393">
        <f t="shared" si="75"/>
        <v>0</v>
      </c>
      <c r="L512" s="392">
        <f t="shared" si="76"/>
        <v>0</v>
      </c>
      <c r="M512" s="402"/>
      <c r="N512" s="359" t="str">
        <f t="shared" si="68"/>
        <v/>
      </c>
    </row>
    <row r="513" spans="1:17" s="360" customFormat="1">
      <c r="A513" s="401"/>
      <c r="B513" s="400"/>
      <c r="C513" s="399"/>
      <c r="D513" s="398"/>
      <c r="E513" s="397"/>
      <c r="F513" s="404"/>
      <c r="G513" s="394"/>
      <c r="H513" s="392">
        <f t="shared" si="73"/>
        <v>0</v>
      </c>
      <c r="I513" s="394"/>
      <c r="J513" s="392">
        <f t="shared" si="74"/>
        <v>0</v>
      </c>
      <c r="K513" s="393">
        <f t="shared" si="75"/>
        <v>0</v>
      </c>
      <c r="L513" s="392">
        <f t="shared" si="76"/>
        <v>0</v>
      </c>
      <c r="M513" s="402"/>
      <c r="N513" s="359" t="str">
        <f t="shared" si="68"/>
        <v/>
      </c>
    </row>
    <row r="514" spans="1:17" s="360" customFormat="1">
      <c r="A514" s="401"/>
      <c r="B514" s="400"/>
      <c r="C514" s="399"/>
      <c r="D514" s="398"/>
      <c r="E514" s="397"/>
      <c r="F514" s="404"/>
      <c r="G514" s="394"/>
      <c r="H514" s="392">
        <f t="shared" si="73"/>
        <v>0</v>
      </c>
      <c r="I514" s="394"/>
      <c r="J514" s="392">
        <f t="shared" si="74"/>
        <v>0</v>
      </c>
      <c r="K514" s="393">
        <f t="shared" si="75"/>
        <v>0</v>
      </c>
      <c r="L514" s="392">
        <f t="shared" si="76"/>
        <v>0</v>
      </c>
      <c r="M514" s="402"/>
      <c r="N514" s="359" t="str">
        <f t="shared" si="68"/>
        <v/>
      </c>
    </row>
    <row r="515" spans="1:17" s="360" customFormat="1">
      <c r="A515" s="401"/>
      <c r="B515" s="400"/>
      <c r="C515" s="399"/>
      <c r="D515" s="398"/>
      <c r="E515" s="397"/>
      <c r="F515" s="404"/>
      <c r="G515" s="394"/>
      <c r="H515" s="392">
        <f t="shared" si="73"/>
        <v>0</v>
      </c>
      <c r="I515" s="394"/>
      <c r="J515" s="392">
        <f t="shared" si="74"/>
        <v>0</v>
      </c>
      <c r="K515" s="393">
        <f t="shared" si="75"/>
        <v>0</v>
      </c>
      <c r="L515" s="392">
        <f t="shared" si="76"/>
        <v>0</v>
      </c>
      <c r="M515" s="402"/>
      <c r="N515" s="359" t="str">
        <f t="shared" si="68"/>
        <v/>
      </c>
    </row>
    <row r="516" spans="1:17" s="360" customFormat="1">
      <c r="A516" s="401"/>
      <c r="B516" s="400"/>
      <c r="C516" s="399"/>
      <c r="D516" s="398"/>
      <c r="E516" s="397"/>
      <c r="F516" s="404"/>
      <c r="G516" s="394"/>
      <c r="H516" s="392">
        <f t="shared" si="73"/>
        <v>0</v>
      </c>
      <c r="I516" s="394"/>
      <c r="J516" s="392">
        <f t="shared" si="74"/>
        <v>0</v>
      </c>
      <c r="K516" s="393">
        <f t="shared" si="75"/>
        <v>0</v>
      </c>
      <c r="L516" s="392">
        <f t="shared" si="76"/>
        <v>0</v>
      </c>
      <c r="M516" s="402"/>
      <c r="N516" s="359" t="str">
        <f t="shared" si="68"/>
        <v/>
      </c>
    </row>
    <row r="517" spans="1:17" s="360" customFormat="1">
      <c r="A517" s="401"/>
      <c r="B517" s="400"/>
      <c r="C517" s="399"/>
      <c r="D517" s="398"/>
      <c r="E517" s="397"/>
      <c r="F517" s="404"/>
      <c r="G517" s="394"/>
      <c r="H517" s="392">
        <f t="shared" si="73"/>
        <v>0</v>
      </c>
      <c r="I517" s="394"/>
      <c r="J517" s="392">
        <f t="shared" si="74"/>
        <v>0</v>
      </c>
      <c r="K517" s="393">
        <f t="shared" si="75"/>
        <v>0</v>
      </c>
      <c r="L517" s="392">
        <f t="shared" si="76"/>
        <v>0</v>
      </c>
      <c r="M517" s="402"/>
      <c r="N517" s="359" t="str">
        <f t="shared" si="68"/>
        <v/>
      </c>
    </row>
    <row r="518" spans="1:17" s="360" customFormat="1">
      <c r="A518" s="401"/>
      <c r="B518" s="400"/>
      <c r="C518" s="399"/>
      <c r="D518" s="398"/>
      <c r="E518" s="397"/>
      <c r="F518" s="404"/>
      <c r="G518" s="394"/>
      <c r="H518" s="392">
        <f t="shared" si="73"/>
        <v>0</v>
      </c>
      <c r="I518" s="394"/>
      <c r="J518" s="392">
        <f t="shared" si="74"/>
        <v>0</v>
      </c>
      <c r="K518" s="393">
        <f t="shared" si="75"/>
        <v>0</v>
      </c>
      <c r="L518" s="392">
        <f t="shared" si="76"/>
        <v>0</v>
      </c>
      <c r="M518" s="402"/>
      <c r="N518" s="359" t="str">
        <f t="shared" si="68"/>
        <v/>
      </c>
    </row>
    <row r="519" spans="1:17" s="360" customFormat="1">
      <c r="A519" s="401"/>
      <c r="B519" s="400"/>
      <c r="C519" s="399"/>
      <c r="D519" s="398"/>
      <c r="E519" s="397"/>
      <c r="F519" s="404"/>
      <c r="G519" s="394"/>
      <c r="H519" s="392">
        <f t="shared" si="73"/>
        <v>0</v>
      </c>
      <c r="I519" s="394"/>
      <c r="J519" s="392">
        <f t="shared" si="74"/>
        <v>0</v>
      </c>
      <c r="K519" s="393">
        <f t="shared" si="75"/>
        <v>0</v>
      </c>
      <c r="L519" s="392">
        <f t="shared" si="76"/>
        <v>0</v>
      </c>
      <c r="M519" s="402"/>
      <c r="N519" s="359" t="str">
        <f t="shared" si="68"/>
        <v/>
      </c>
    </row>
    <row r="520" spans="1:17" s="360" customFormat="1">
      <c r="A520" s="401"/>
      <c r="B520" s="400"/>
      <c r="C520" s="399"/>
      <c r="D520" s="398"/>
      <c r="E520" s="397"/>
      <c r="F520" s="404"/>
      <c r="G520" s="394"/>
      <c r="H520" s="392">
        <f t="shared" si="73"/>
        <v>0</v>
      </c>
      <c r="I520" s="394"/>
      <c r="J520" s="392">
        <f t="shared" si="74"/>
        <v>0</v>
      </c>
      <c r="K520" s="393">
        <f t="shared" si="75"/>
        <v>0</v>
      </c>
      <c r="L520" s="392">
        <f t="shared" si="76"/>
        <v>0</v>
      </c>
      <c r="M520" s="402"/>
      <c r="N520" s="359" t="str">
        <f t="shared" si="68"/>
        <v/>
      </c>
    </row>
    <row r="521" spans="1:17" s="360" customFormat="1">
      <c r="A521" s="401"/>
      <c r="B521" s="400"/>
      <c r="C521" s="399"/>
      <c r="D521" s="398"/>
      <c r="E521" s="397"/>
      <c r="F521" s="404"/>
      <c r="G521" s="394"/>
      <c r="H521" s="392">
        <f t="shared" si="73"/>
        <v>0</v>
      </c>
      <c r="I521" s="394"/>
      <c r="J521" s="392">
        <f t="shared" si="74"/>
        <v>0</v>
      </c>
      <c r="K521" s="393">
        <f t="shared" si="75"/>
        <v>0</v>
      </c>
      <c r="L521" s="392">
        <f t="shared" si="76"/>
        <v>0</v>
      </c>
      <c r="M521" s="402"/>
      <c r="N521" s="359" t="str">
        <f t="shared" si="68"/>
        <v/>
      </c>
    </row>
    <row r="522" spans="1:17" s="360" customFormat="1">
      <c r="A522" s="401"/>
      <c r="B522" s="400"/>
      <c r="C522" s="399"/>
      <c r="D522" s="398"/>
      <c r="E522" s="397"/>
      <c r="F522" s="403"/>
      <c r="G522" s="394"/>
      <c r="H522" s="392">
        <f t="shared" si="73"/>
        <v>0</v>
      </c>
      <c r="I522" s="394"/>
      <c r="J522" s="392">
        <f t="shared" si="74"/>
        <v>0</v>
      </c>
      <c r="K522" s="393">
        <f t="shared" si="75"/>
        <v>0</v>
      </c>
      <c r="L522" s="392">
        <f t="shared" si="76"/>
        <v>0</v>
      </c>
      <c r="M522" s="402"/>
      <c r="N522" s="359" t="str">
        <f t="shared" si="68"/>
        <v/>
      </c>
    </row>
    <row r="523" spans="1:17" s="360" customFormat="1" ht="13.8" thickBot="1">
      <c r="A523" s="401"/>
      <c r="B523" s="400"/>
      <c r="C523" s="399"/>
      <c r="D523" s="398"/>
      <c r="E523" s="397"/>
      <c r="F523" s="396"/>
      <c r="G523" s="395"/>
      <c r="H523" s="392">
        <f t="shared" si="73"/>
        <v>0</v>
      </c>
      <c r="I523" s="394"/>
      <c r="J523" s="392">
        <f t="shared" si="74"/>
        <v>0</v>
      </c>
      <c r="K523" s="393">
        <f t="shared" si="75"/>
        <v>0</v>
      </c>
      <c r="L523" s="392">
        <f t="shared" si="76"/>
        <v>0</v>
      </c>
      <c r="M523" s="391"/>
      <c r="N523" s="359" t="str">
        <f t="shared" si="68"/>
        <v/>
      </c>
    </row>
    <row r="524" spans="1:17" s="360" customFormat="1" ht="13.8" thickTop="1">
      <c r="A524" s="390" t="s">
        <v>293</v>
      </c>
      <c r="B524" s="389" t="s">
        <v>302</v>
      </c>
      <c r="C524" s="388"/>
      <c r="D524" s="387" t="s">
        <v>299</v>
      </c>
      <c r="E524" s="386" t="s">
        <v>293</v>
      </c>
      <c r="F524" s="385" t="s">
        <v>293</v>
      </c>
      <c r="G524" s="384" t="s">
        <v>293</v>
      </c>
      <c r="H524" s="383">
        <f>SUMIFS(H474:H523,$A474:$A523,"設備費")</f>
        <v>0</v>
      </c>
      <c r="I524" s="384" t="s">
        <v>292</v>
      </c>
      <c r="J524" s="383">
        <f>SUMIFS(J474:J523,$A474:$A523,"設備費")</f>
        <v>0</v>
      </c>
      <c r="K524" s="384" t="s">
        <v>292</v>
      </c>
      <c r="L524" s="383">
        <f>SUMIFS(L474:L523,$A474:$A523,"設備費")</f>
        <v>0</v>
      </c>
      <c r="M524" s="382" t="s">
        <v>293</v>
      </c>
      <c r="N524" s="359" t="str">
        <f t="shared" si="68"/>
        <v/>
      </c>
      <c r="O524" s="360" t="s">
        <v>301</v>
      </c>
    </row>
    <row r="525" spans="1:17" s="360" customFormat="1">
      <c r="A525" s="381" t="s">
        <v>293</v>
      </c>
      <c r="B525" s="380" t="s">
        <v>300</v>
      </c>
      <c r="C525" s="379"/>
      <c r="D525" s="378" t="s">
        <v>299</v>
      </c>
      <c r="E525" s="377" t="s">
        <v>293</v>
      </c>
      <c r="F525" s="376" t="s">
        <v>293</v>
      </c>
      <c r="G525" s="375" t="s">
        <v>293</v>
      </c>
      <c r="H525" s="374">
        <f>SUMIFS(H474:H523,$A474:$A523,"工事費")</f>
        <v>0</v>
      </c>
      <c r="I525" s="375" t="s">
        <v>292</v>
      </c>
      <c r="J525" s="374">
        <f>SUMIFS(J474:J523,$A474:$A523,"工事費")</f>
        <v>0</v>
      </c>
      <c r="K525" s="375" t="s">
        <v>292</v>
      </c>
      <c r="L525" s="374">
        <f>SUMIFS(L474:L523,$A474:$A523,"工事費")</f>
        <v>0</v>
      </c>
      <c r="M525" s="373" t="s">
        <v>293</v>
      </c>
      <c r="N525" s="359" t="str">
        <f t="shared" si="68"/>
        <v/>
      </c>
      <c r="O525" s="372" t="s">
        <v>298</v>
      </c>
      <c r="P525" s="372" t="s">
        <v>297</v>
      </c>
      <c r="Q525" s="372" t="s">
        <v>296</v>
      </c>
    </row>
    <row r="526" spans="1:17" s="360" customFormat="1" ht="13.8" thickBot="1">
      <c r="A526" s="371" t="s">
        <v>293</v>
      </c>
      <c r="B526" s="370" t="s">
        <v>295</v>
      </c>
      <c r="C526" s="369"/>
      <c r="D526" s="368" t="s">
        <v>294</v>
      </c>
      <c r="E526" s="367" t="s">
        <v>293</v>
      </c>
      <c r="F526" s="366" t="s">
        <v>293</v>
      </c>
      <c r="G526" s="364" t="s">
        <v>293</v>
      </c>
      <c r="H526" s="365">
        <f>SUM(H474:H523)</f>
        <v>0</v>
      </c>
      <c r="I526" s="364" t="s">
        <v>292</v>
      </c>
      <c r="J526" s="365">
        <f>SUM(J474:J523)</f>
        <v>0</v>
      </c>
      <c r="K526" s="364" t="s">
        <v>292</v>
      </c>
      <c r="L526" s="363">
        <f>SUM(L474:L523)</f>
        <v>0</v>
      </c>
      <c r="M526" s="362" t="s">
        <v>293</v>
      </c>
      <c r="N526" s="359" t="str">
        <f t="shared" ref="N526:N589" si="77">IF(J526+L526=H526,"","入力ミス")&amp;IF(L526&gt;=0,"","入力ミス")</f>
        <v/>
      </c>
      <c r="O526" s="361" t="str">
        <f>IF(SUM(H524:H525)=H526,"","入力ミス")</f>
        <v/>
      </c>
      <c r="P526" s="361" t="str">
        <f>IF(SUM(J524:J525)=J526,"","入力ミス")</f>
        <v/>
      </c>
      <c r="Q526" s="361" t="str">
        <f>IF(SUM(L524:L525)=L526,"","入力ミス")</f>
        <v/>
      </c>
    </row>
    <row r="527" spans="1:17" s="360" customFormat="1">
      <c r="A527" s="414"/>
      <c r="B527" s="413"/>
      <c r="C527" s="412"/>
      <c r="D527" s="773" t="s">
        <v>303</v>
      </c>
      <c r="E527" s="410"/>
      <c r="F527" s="374"/>
      <c r="G527" s="409"/>
      <c r="H527" s="392"/>
      <c r="I527" s="409"/>
      <c r="J527" s="392"/>
      <c r="K527" s="409"/>
      <c r="L527" s="408"/>
      <c r="M527" s="407"/>
      <c r="N527" s="359" t="str">
        <f t="shared" si="77"/>
        <v/>
      </c>
    </row>
    <row r="528" spans="1:17" s="360" customFormat="1">
      <c r="A528" s="401"/>
      <c r="B528" s="406"/>
      <c r="C528" s="399"/>
      <c r="D528" s="405"/>
      <c r="E528" s="397"/>
      <c r="F528" s="404"/>
      <c r="G528" s="394"/>
      <c r="H528" s="392">
        <f t="shared" ref="H528:H559" si="78">$F528*G528</f>
        <v>0</v>
      </c>
      <c r="I528" s="394"/>
      <c r="J528" s="392">
        <f t="shared" ref="J528:J559" si="79">$F528*I528</f>
        <v>0</v>
      </c>
      <c r="K528" s="393">
        <f t="shared" ref="K528:K559" si="80">G528-I528</f>
        <v>0</v>
      </c>
      <c r="L528" s="392">
        <f t="shared" ref="L528:L559" si="81">$F528*K528</f>
        <v>0</v>
      </c>
      <c r="M528" s="402"/>
      <c r="N528" s="359" t="str">
        <f t="shared" si="77"/>
        <v/>
      </c>
    </row>
    <row r="529" spans="1:14" s="360" customFormat="1">
      <c r="A529" s="401"/>
      <c r="B529" s="400"/>
      <c r="C529" s="399"/>
      <c r="D529" s="398"/>
      <c r="E529" s="397"/>
      <c r="F529" s="404"/>
      <c r="G529" s="394"/>
      <c r="H529" s="392">
        <f t="shared" si="78"/>
        <v>0</v>
      </c>
      <c r="I529" s="394"/>
      <c r="J529" s="392">
        <f t="shared" si="79"/>
        <v>0</v>
      </c>
      <c r="K529" s="393">
        <f t="shared" si="80"/>
        <v>0</v>
      </c>
      <c r="L529" s="392">
        <f t="shared" si="81"/>
        <v>0</v>
      </c>
      <c r="M529" s="402"/>
      <c r="N529" s="359" t="str">
        <f t="shared" si="77"/>
        <v/>
      </c>
    </row>
    <row r="530" spans="1:14" s="360" customFormat="1">
      <c r="A530" s="401"/>
      <c r="B530" s="400"/>
      <c r="C530" s="399"/>
      <c r="D530" s="398"/>
      <c r="E530" s="397"/>
      <c r="F530" s="404"/>
      <c r="G530" s="394"/>
      <c r="H530" s="392">
        <f t="shared" si="78"/>
        <v>0</v>
      </c>
      <c r="I530" s="394"/>
      <c r="J530" s="392">
        <f t="shared" si="79"/>
        <v>0</v>
      </c>
      <c r="K530" s="393">
        <f t="shared" si="80"/>
        <v>0</v>
      </c>
      <c r="L530" s="392">
        <f t="shared" si="81"/>
        <v>0</v>
      </c>
      <c r="M530" s="402"/>
      <c r="N530" s="359" t="str">
        <f t="shared" si="77"/>
        <v/>
      </c>
    </row>
    <row r="531" spans="1:14" s="360" customFormat="1">
      <c r="A531" s="401"/>
      <c r="B531" s="400"/>
      <c r="C531" s="399"/>
      <c r="D531" s="398"/>
      <c r="E531" s="397"/>
      <c r="F531" s="404"/>
      <c r="G531" s="394"/>
      <c r="H531" s="392">
        <f t="shared" si="78"/>
        <v>0</v>
      </c>
      <c r="I531" s="394"/>
      <c r="J531" s="392">
        <f t="shared" si="79"/>
        <v>0</v>
      </c>
      <c r="K531" s="393">
        <f t="shared" si="80"/>
        <v>0</v>
      </c>
      <c r="L531" s="392">
        <f t="shared" si="81"/>
        <v>0</v>
      </c>
      <c r="M531" s="402"/>
      <c r="N531" s="359" t="str">
        <f t="shared" si="77"/>
        <v/>
      </c>
    </row>
    <row r="532" spans="1:14" s="360" customFormat="1">
      <c r="A532" s="401"/>
      <c r="B532" s="400"/>
      <c r="C532" s="399"/>
      <c r="D532" s="398"/>
      <c r="E532" s="397"/>
      <c r="F532" s="404"/>
      <c r="G532" s="394"/>
      <c r="H532" s="392">
        <f t="shared" si="78"/>
        <v>0</v>
      </c>
      <c r="I532" s="394"/>
      <c r="J532" s="392">
        <f t="shared" si="79"/>
        <v>0</v>
      </c>
      <c r="K532" s="393">
        <f t="shared" si="80"/>
        <v>0</v>
      </c>
      <c r="L532" s="392">
        <f t="shared" si="81"/>
        <v>0</v>
      </c>
      <c r="M532" s="402"/>
      <c r="N532" s="359" t="str">
        <f t="shared" si="77"/>
        <v/>
      </c>
    </row>
    <row r="533" spans="1:14" s="360" customFormat="1">
      <c r="A533" s="401"/>
      <c r="B533" s="400"/>
      <c r="C533" s="399"/>
      <c r="D533" s="398"/>
      <c r="E533" s="397"/>
      <c r="F533" s="404"/>
      <c r="G533" s="394"/>
      <c r="H533" s="392">
        <f t="shared" si="78"/>
        <v>0</v>
      </c>
      <c r="I533" s="394"/>
      <c r="J533" s="392">
        <f t="shared" si="79"/>
        <v>0</v>
      </c>
      <c r="K533" s="393">
        <f t="shared" si="80"/>
        <v>0</v>
      </c>
      <c r="L533" s="392">
        <f t="shared" si="81"/>
        <v>0</v>
      </c>
      <c r="M533" s="402"/>
      <c r="N533" s="359" t="str">
        <f t="shared" si="77"/>
        <v/>
      </c>
    </row>
    <row r="534" spans="1:14" s="360" customFormat="1">
      <c r="A534" s="401"/>
      <c r="B534" s="400"/>
      <c r="C534" s="399"/>
      <c r="D534" s="398"/>
      <c r="E534" s="397"/>
      <c r="F534" s="404"/>
      <c r="G534" s="394"/>
      <c r="H534" s="392">
        <f t="shared" si="78"/>
        <v>0</v>
      </c>
      <c r="I534" s="394"/>
      <c r="J534" s="392">
        <f t="shared" si="79"/>
        <v>0</v>
      </c>
      <c r="K534" s="393">
        <f t="shared" si="80"/>
        <v>0</v>
      </c>
      <c r="L534" s="392">
        <f t="shared" si="81"/>
        <v>0</v>
      </c>
      <c r="M534" s="402"/>
      <c r="N534" s="359" t="str">
        <f t="shared" si="77"/>
        <v/>
      </c>
    </row>
    <row r="535" spans="1:14" s="360" customFormat="1">
      <c r="A535" s="401"/>
      <c r="B535" s="400"/>
      <c r="C535" s="399"/>
      <c r="D535" s="398"/>
      <c r="E535" s="397"/>
      <c r="F535" s="404"/>
      <c r="G535" s="394"/>
      <c r="H535" s="392">
        <f t="shared" si="78"/>
        <v>0</v>
      </c>
      <c r="I535" s="394"/>
      <c r="J535" s="392">
        <f t="shared" si="79"/>
        <v>0</v>
      </c>
      <c r="K535" s="393">
        <f t="shared" si="80"/>
        <v>0</v>
      </c>
      <c r="L535" s="392">
        <f t="shared" si="81"/>
        <v>0</v>
      </c>
      <c r="M535" s="402"/>
      <c r="N535" s="359" t="str">
        <f t="shared" si="77"/>
        <v/>
      </c>
    </row>
    <row r="536" spans="1:14" s="360" customFormat="1">
      <c r="A536" s="401"/>
      <c r="B536" s="400"/>
      <c r="C536" s="399"/>
      <c r="D536" s="398"/>
      <c r="E536" s="397"/>
      <c r="F536" s="404"/>
      <c r="G536" s="394"/>
      <c r="H536" s="392">
        <f t="shared" si="78"/>
        <v>0</v>
      </c>
      <c r="I536" s="394"/>
      <c r="J536" s="392">
        <f t="shared" si="79"/>
        <v>0</v>
      </c>
      <c r="K536" s="393">
        <f t="shared" si="80"/>
        <v>0</v>
      </c>
      <c r="L536" s="392">
        <f t="shared" si="81"/>
        <v>0</v>
      </c>
      <c r="M536" s="402"/>
      <c r="N536" s="359" t="str">
        <f t="shared" si="77"/>
        <v/>
      </c>
    </row>
    <row r="537" spans="1:14" s="360" customFormat="1">
      <c r="A537" s="401"/>
      <c r="B537" s="400"/>
      <c r="C537" s="399"/>
      <c r="D537" s="398"/>
      <c r="E537" s="397"/>
      <c r="F537" s="404"/>
      <c r="G537" s="394"/>
      <c r="H537" s="392">
        <f t="shared" si="78"/>
        <v>0</v>
      </c>
      <c r="I537" s="394"/>
      <c r="J537" s="392">
        <f t="shared" si="79"/>
        <v>0</v>
      </c>
      <c r="K537" s="393">
        <f t="shared" si="80"/>
        <v>0</v>
      </c>
      <c r="L537" s="392">
        <f t="shared" si="81"/>
        <v>0</v>
      </c>
      <c r="M537" s="402"/>
      <c r="N537" s="359" t="str">
        <f t="shared" si="77"/>
        <v/>
      </c>
    </row>
    <row r="538" spans="1:14" s="360" customFormat="1">
      <c r="A538" s="401"/>
      <c r="B538" s="400"/>
      <c r="C538" s="399"/>
      <c r="D538" s="398"/>
      <c r="E538" s="397"/>
      <c r="F538" s="404"/>
      <c r="G538" s="394"/>
      <c r="H538" s="392">
        <f t="shared" si="78"/>
        <v>0</v>
      </c>
      <c r="I538" s="394"/>
      <c r="J538" s="392">
        <f t="shared" si="79"/>
        <v>0</v>
      </c>
      <c r="K538" s="393">
        <f t="shared" si="80"/>
        <v>0</v>
      </c>
      <c r="L538" s="392">
        <f t="shared" si="81"/>
        <v>0</v>
      </c>
      <c r="M538" s="402"/>
      <c r="N538" s="359" t="str">
        <f t="shared" si="77"/>
        <v/>
      </c>
    </row>
    <row r="539" spans="1:14" s="360" customFormat="1">
      <c r="A539" s="401"/>
      <c r="B539" s="400"/>
      <c r="C539" s="399"/>
      <c r="D539" s="398"/>
      <c r="E539" s="397"/>
      <c r="F539" s="404"/>
      <c r="G539" s="394"/>
      <c r="H539" s="392">
        <f t="shared" si="78"/>
        <v>0</v>
      </c>
      <c r="I539" s="394"/>
      <c r="J539" s="392">
        <f t="shared" si="79"/>
        <v>0</v>
      </c>
      <c r="K539" s="393">
        <f t="shared" si="80"/>
        <v>0</v>
      </c>
      <c r="L539" s="392">
        <f t="shared" si="81"/>
        <v>0</v>
      </c>
      <c r="M539" s="402"/>
      <c r="N539" s="359" t="str">
        <f t="shared" si="77"/>
        <v/>
      </c>
    </row>
    <row r="540" spans="1:14" s="360" customFormat="1">
      <c r="A540" s="401"/>
      <c r="B540" s="400"/>
      <c r="C540" s="399"/>
      <c r="D540" s="398"/>
      <c r="E540" s="397"/>
      <c r="F540" s="404"/>
      <c r="G540" s="394"/>
      <c r="H540" s="392">
        <f t="shared" si="78"/>
        <v>0</v>
      </c>
      <c r="I540" s="394"/>
      <c r="J540" s="392">
        <f t="shared" si="79"/>
        <v>0</v>
      </c>
      <c r="K540" s="393">
        <f t="shared" si="80"/>
        <v>0</v>
      </c>
      <c r="L540" s="392">
        <f t="shared" si="81"/>
        <v>0</v>
      </c>
      <c r="M540" s="402"/>
      <c r="N540" s="359" t="str">
        <f t="shared" si="77"/>
        <v/>
      </c>
    </row>
    <row r="541" spans="1:14" s="360" customFormat="1">
      <c r="A541" s="401"/>
      <c r="B541" s="400"/>
      <c r="C541" s="399"/>
      <c r="D541" s="398"/>
      <c r="E541" s="397"/>
      <c r="F541" s="404"/>
      <c r="G541" s="394"/>
      <c r="H541" s="392">
        <f t="shared" si="78"/>
        <v>0</v>
      </c>
      <c r="I541" s="394"/>
      <c r="J541" s="392">
        <f t="shared" si="79"/>
        <v>0</v>
      </c>
      <c r="K541" s="393">
        <f t="shared" si="80"/>
        <v>0</v>
      </c>
      <c r="L541" s="392">
        <f t="shared" si="81"/>
        <v>0</v>
      </c>
      <c r="M541" s="402"/>
      <c r="N541" s="359" t="str">
        <f t="shared" si="77"/>
        <v/>
      </c>
    </row>
    <row r="542" spans="1:14" s="360" customFormat="1">
      <c r="A542" s="401"/>
      <c r="B542" s="400"/>
      <c r="C542" s="399"/>
      <c r="D542" s="398"/>
      <c r="E542" s="397"/>
      <c r="F542" s="404"/>
      <c r="G542" s="394"/>
      <c r="H542" s="392">
        <f t="shared" si="78"/>
        <v>0</v>
      </c>
      <c r="I542" s="394"/>
      <c r="J542" s="392">
        <f t="shared" si="79"/>
        <v>0</v>
      </c>
      <c r="K542" s="393">
        <f t="shared" si="80"/>
        <v>0</v>
      </c>
      <c r="L542" s="392">
        <f t="shared" si="81"/>
        <v>0</v>
      </c>
      <c r="M542" s="402"/>
      <c r="N542" s="359" t="str">
        <f t="shared" si="77"/>
        <v/>
      </c>
    </row>
    <row r="543" spans="1:14" s="360" customFormat="1">
      <c r="A543" s="401"/>
      <c r="B543" s="400"/>
      <c r="C543" s="399"/>
      <c r="D543" s="398"/>
      <c r="E543" s="397"/>
      <c r="F543" s="404"/>
      <c r="G543" s="394"/>
      <c r="H543" s="392">
        <f t="shared" si="78"/>
        <v>0</v>
      </c>
      <c r="I543" s="394"/>
      <c r="J543" s="392">
        <f t="shared" si="79"/>
        <v>0</v>
      </c>
      <c r="K543" s="393">
        <f t="shared" si="80"/>
        <v>0</v>
      </c>
      <c r="L543" s="392">
        <f t="shared" si="81"/>
        <v>0</v>
      </c>
      <c r="M543" s="402"/>
      <c r="N543" s="359" t="str">
        <f t="shared" si="77"/>
        <v/>
      </c>
    </row>
    <row r="544" spans="1:14" s="360" customFormat="1">
      <c r="A544" s="401"/>
      <c r="B544" s="400"/>
      <c r="C544" s="399"/>
      <c r="D544" s="398"/>
      <c r="E544" s="397"/>
      <c r="F544" s="404"/>
      <c r="G544" s="394"/>
      <c r="H544" s="392">
        <f t="shared" si="78"/>
        <v>0</v>
      </c>
      <c r="I544" s="394"/>
      <c r="J544" s="392">
        <f t="shared" si="79"/>
        <v>0</v>
      </c>
      <c r="K544" s="393">
        <f t="shared" si="80"/>
        <v>0</v>
      </c>
      <c r="L544" s="392">
        <f t="shared" si="81"/>
        <v>0</v>
      </c>
      <c r="M544" s="402"/>
      <c r="N544" s="359" t="str">
        <f t="shared" si="77"/>
        <v/>
      </c>
    </row>
    <row r="545" spans="1:14" s="360" customFormat="1">
      <c r="A545" s="401"/>
      <c r="B545" s="400"/>
      <c r="C545" s="399"/>
      <c r="D545" s="398"/>
      <c r="E545" s="397"/>
      <c r="F545" s="404"/>
      <c r="G545" s="394"/>
      <c r="H545" s="392">
        <f t="shared" si="78"/>
        <v>0</v>
      </c>
      <c r="I545" s="394"/>
      <c r="J545" s="392">
        <f t="shared" si="79"/>
        <v>0</v>
      </c>
      <c r="K545" s="393">
        <f t="shared" si="80"/>
        <v>0</v>
      </c>
      <c r="L545" s="392">
        <f t="shared" si="81"/>
        <v>0</v>
      </c>
      <c r="M545" s="402"/>
      <c r="N545" s="359" t="str">
        <f t="shared" si="77"/>
        <v/>
      </c>
    </row>
    <row r="546" spans="1:14" s="360" customFormat="1">
      <c r="A546" s="401"/>
      <c r="B546" s="400"/>
      <c r="C546" s="399"/>
      <c r="D546" s="398"/>
      <c r="E546" s="397"/>
      <c r="F546" s="404"/>
      <c r="G546" s="394"/>
      <c r="H546" s="392">
        <f t="shared" si="78"/>
        <v>0</v>
      </c>
      <c r="I546" s="394"/>
      <c r="J546" s="392">
        <f t="shared" si="79"/>
        <v>0</v>
      </c>
      <c r="K546" s="393">
        <f t="shared" si="80"/>
        <v>0</v>
      </c>
      <c r="L546" s="392">
        <f t="shared" si="81"/>
        <v>0</v>
      </c>
      <c r="M546" s="402"/>
      <c r="N546" s="359" t="str">
        <f t="shared" si="77"/>
        <v/>
      </c>
    </row>
    <row r="547" spans="1:14" s="360" customFormat="1">
      <c r="A547" s="401"/>
      <c r="B547" s="400"/>
      <c r="C547" s="399"/>
      <c r="D547" s="398"/>
      <c r="E547" s="397"/>
      <c r="F547" s="404"/>
      <c r="G547" s="394"/>
      <c r="H547" s="392">
        <f t="shared" si="78"/>
        <v>0</v>
      </c>
      <c r="I547" s="394"/>
      <c r="J547" s="392">
        <f t="shared" si="79"/>
        <v>0</v>
      </c>
      <c r="K547" s="393">
        <f t="shared" si="80"/>
        <v>0</v>
      </c>
      <c r="L547" s="392">
        <f t="shared" si="81"/>
        <v>0</v>
      </c>
      <c r="M547" s="402"/>
      <c r="N547" s="359" t="str">
        <f t="shared" si="77"/>
        <v/>
      </c>
    </row>
    <row r="548" spans="1:14" s="360" customFormat="1">
      <c r="A548" s="401"/>
      <c r="B548" s="400"/>
      <c r="C548" s="399"/>
      <c r="D548" s="398"/>
      <c r="E548" s="397"/>
      <c r="F548" s="404"/>
      <c r="G548" s="394"/>
      <c r="H548" s="392">
        <f t="shared" si="78"/>
        <v>0</v>
      </c>
      <c r="I548" s="394"/>
      <c r="J548" s="392">
        <f t="shared" si="79"/>
        <v>0</v>
      </c>
      <c r="K548" s="393">
        <f t="shared" si="80"/>
        <v>0</v>
      </c>
      <c r="L548" s="392">
        <f t="shared" si="81"/>
        <v>0</v>
      </c>
      <c r="M548" s="402"/>
      <c r="N548" s="359" t="str">
        <f t="shared" si="77"/>
        <v/>
      </c>
    </row>
    <row r="549" spans="1:14" s="360" customFormat="1">
      <c r="A549" s="401"/>
      <c r="B549" s="400"/>
      <c r="C549" s="399"/>
      <c r="D549" s="398"/>
      <c r="E549" s="397"/>
      <c r="F549" s="404"/>
      <c r="G549" s="394"/>
      <c r="H549" s="392">
        <f t="shared" si="78"/>
        <v>0</v>
      </c>
      <c r="I549" s="394"/>
      <c r="J549" s="392">
        <f t="shared" si="79"/>
        <v>0</v>
      </c>
      <c r="K549" s="393">
        <f t="shared" si="80"/>
        <v>0</v>
      </c>
      <c r="L549" s="392">
        <f t="shared" si="81"/>
        <v>0</v>
      </c>
      <c r="M549" s="402"/>
      <c r="N549" s="359" t="str">
        <f t="shared" si="77"/>
        <v/>
      </c>
    </row>
    <row r="550" spans="1:14" s="360" customFormat="1">
      <c r="A550" s="401"/>
      <c r="B550" s="400"/>
      <c r="C550" s="399"/>
      <c r="D550" s="398"/>
      <c r="E550" s="397"/>
      <c r="F550" s="404"/>
      <c r="G550" s="394"/>
      <c r="H550" s="392">
        <f t="shared" si="78"/>
        <v>0</v>
      </c>
      <c r="I550" s="394"/>
      <c r="J550" s="392">
        <f t="shared" si="79"/>
        <v>0</v>
      </c>
      <c r="K550" s="393">
        <f t="shared" si="80"/>
        <v>0</v>
      </c>
      <c r="L550" s="392">
        <f t="shared" si="81"/>
        <v>0</v>
      </c>
      <c r="M550" s="402"/>
      <c r="N550" s="359" t="str">
        <f t="shared" si="77"/>
        <v/>
      </c>
    </row>
    <row r="551" spans="1:14" s="360" customFormat="1">
      <c r="A551" s="401"/>
      <c r="B551" s="400"/>
      <c r="C551" s="399"/>
      <c r="D551" s="398"/>
      <c r="E551" s="397"/>
      <c r="F551" s="404"/>
      <c r="G551" s="394"/>
      <c r="H551" s="392">
        <f t="shared" si="78"/>
        <v>0</v>
      </c>
      <c r="I551" s="394"/>
      <c r="J551" s="392">
        <f t="shared" si="79"/>
        <v>0</v>
      </c>
      <c r="K551" s="393">
        <f t="shared" si="80"/>
        <v>0</v>
      </c>
      <c r="L551" s="392">
        <f t="shared" si="81"/>
        <v>0</v>
      </c>
      <c r="M551" s="402"/>
      <c r="N551" s="359" t="str">
        <f t="shared" si="77"/>
        <v/>
      </c>
    </row>
    <row r="552" spans="1:14" s="360" customFormat="1">
      <c r="A552" s="401"/>
      <c r="B552" s="400"/>
      <c r="C552" s="399"/>
      <c r="D552" s="398"/>
      <c r="E552" s="397"/>
      <c r="F552" s="404"/>
      <c r="G552" s="394"/>
      <c r="H552" s="392">
        <f t="shared" si="78"/>
        <v>0</v>
      </c>
      <c r="I552" s="394"/>
      <c r="J552" s="392">
        <f t="shared" si="79"/>
        <v>0</v>
      </c>
      <c r="K552" s="393">
        <f t="shared" si="80"/>
        <v>0</v>
      </c>
      <c r="L552" s="392">
        <f t="shared" si="81"/>
        <v>0</v>
      </c>
      <c r="M552" s="402"/>
      <c r="N552" s="359" t="str">
        <f t="shared" si="77"/>
        <v/>
      </c>
    </row>
    <row r="553" spans="1:14" s="360" customFormat="1">
      <c r="A553" s="401"/>
      <c r="B553" s="400"/>
      <c r="C553" s="399"/>
      <c r="D553" s="398"/>
      <c r="E553" s="397"/>
      <c r="F553" s="404"/>
      <c r="G553" s="394"/>
      <c r="H553" s="392">
        <f t="shared" si="78"/>
        <v>0</v>
      </c>
      <c r="I553" s="394"/>
      <c r="J553" s="392">
        <f t="shared" si="79"/>
        <v>0</v>
      </c>
      <c r="K553" s="393">
        <f t="shared" si="80"/>
        <v>0</v>
      </c>
      <c r="L553" s="392">
        <f t="shared" si="81"/>
        <v>0</v>
      </c>
      <c r="M553" s="402"/>
      <c r="N553" s="359" t="str">
        <f t="shared" si="77"/>
        <v/>
      </c>
    </row>
    <row r="554" spans="1:14" s="360" customFormat="1">
      <c r="A554" s="401"/>
      <c r="B554" s="400"/>
      <c r="C554" s="399"/>
      <c r="D554" s="398"/>
      <c r="E554" s="397"/>
      <c r="F554" s="404"/>
      <c r="G554" s="394"/>
      <c r="H554" s="392">
        <f t="shared" si="78"/>
        <v>0</v>
      </c>
      <c r="I554" s="394"/>
      <c r="J554" s="392">
        <f t="shared" si="79"/>
        <v>0</v>
      </c>
      <c r="K554" s="393">
        <f t="shared" si="80"/>
        <v>0</v>
      </c>
      <c r="L554" s="392">
        <f t="shared" si="81"/>
        <v>0</v>
      </c>
      <c r="M554" s="402"/>
      <c r="N554" s="359" t="str">
        <f t="shared" si="77"/>
        <v/>
      </c>
    </row>
    <row r="555" spans="1:14" s="360" customFormat="1">
      <c r="A555" s="401"/>
      <c r="B555" s="400"/>
      <c r="C555" s="399"/>
      <c r="D555" s="398"/>
      <c r="E555" s="397"/>
      <c r="F555" s="404"/>
      <c r="G555" s="394"/>
      <c r="H555" s="392">
        <f t="shared" si="78"/>
        <v>0</v>
      </c>
      <c r="I555" s="394"/>
      <c r="J555" s="392">
        <f t="shared" si="79"/>
        <v>0</v>
      </c>
      <c r="K555" s="393">
        <f t="shared" si="80"/>
        <v>0</v>
      </c>
      <c r="L555" s="392">
        <f t="shared" si="81"/>
        <v>0</v>
      </c>
      <c r="M555" s="402"/>
      <c r="N555" s="359" t="str">
        <f t="shared" si="77"/>
        <v/>
      </c>
    </row>
    <row r="556" spans="1:14" s="360" customFormat="1">
      <c r="A556" s="401"/>
      <c r="B556" s="400"/>
      <c r="C556" s="399"/>
      <c r="D556" s="398"/>
      <c r="E556" s="397"/>
      <c r="F556" s="404"/>
      <c r="G556" s="394"/>
      <c r="H556" s="392">
        <f t="shared" si="78"/>
        <v>0</v>
      </c>
      <c r="I556" s="394"/>
      <c r="J556" s="392">
        <f t="shared" si="79"/>
        <v>0</v>
      </c>
      <c r="K556" s="393">
        <f t="shared" si="80"/>
        <v>0</v>
      </c>
      <c r="L556" s="392">
        <f t="shared" si="81"/>
        <v>0</v>
      </c>
      <c r="M556" s="402"/>
      <c r="N556" s="359" t="str">
        <f t="shared" si="77"/>
        <v/>
      </c>
    </row>
    <row r="557" spans="1:14" s="360" customFormat="1">
      <c r="A557" s="401"/>
      <c r="B557" s="400"/>
      <c r="C557" s="399"/>
      <c r="D557" s="398"/>
      <c r="E557" s="397"/>
      <c r="F557" s="404"/>
      <c r="G557" s="394"/>
      <c r="H557" s="392">
        <f t="shared" si="78"/>
        <v>0</v>
      </c>
      <c r="I557" s="394"/>
      <c r="J557" s="392">
        <f t="shared" si="79"/>
        <v>0</v>
      </c>
      <c r="K557" s="393">
        <f t="shared" si="80"/>
        <v>0</v>
      </c>
      <c r="L557" s="392">
        <f t="shared" si="81"/>
        <v>0</v>
      </c>
      <c r="M557" s="402"/>
      <c r="N557" s="359" t="str">
        <f t="shared" si="77"/>
        <v/>
      </c>
    </row>
    <row r="558" spans="1:14" s="360" customFormat="1">
      <c r="A558" s="401"/>
      <c r="B558" s="400"/>
      <c r="C558" s="399"/>
      <c r="D558" s="398"/>
      <c r="E558" s="397"/>
      <c r="F558" s="404"/>
      <c r="G558" s="394"/>
      <c r="H558" s="392">
        <f t="shared" si="78"/>
        <v>0</v>
      </c>
      <c r="I558" s="394"/>
      <c r="J558" s="392">
        <f t="shared" si="79"/>
        <v>0</v>
      </c>
      <c r="K558" s="393">
        <f t="shared" si="80"/>
        <v>0</v>
      </c>
      <c r="L558" s="392">
        <f t="shared" si="81"/>
        <v>0</v>
      </c>
      <c r="M558" s="402"/>
      <c r="N558" s="359" t="str">
        <f t="shared" si="77"/>
        <v/>
      </c>
    </row>
    <row r="559" spans="1:14" s="360" customFormat="1">
      <c r="A559" s="401"/>
      <c r="B559" s="400"/>
      <c r="C559" s="399"/>
      <c r="D559" s="398"/>
      <c r="E559" s="397"/>
      <c r="F559" s="404"/>
      <c r="G559" s="394"/>
      <c r="H559" s="392">
        <f t="shared" si="78"/>
        <v>0</v>
      </c>
      <c r="I559" s="394"/>
      <c r="J559" s="392">
        <f t="shared" si="79"/>
        <v>0</v>
      </c>
      <c r="K559" s="393">
        <f t="shared" si="80"/>
        <v>0</v>
      </c>
      <c r="L559" s="392">
        <f t="shared" si="81"/>
        <v>0</v>
      </c>
      <c r="M559" s="402"/>
      <c r="N559" s="359" t="str">
        <f t="shared" si="77"/>
        <v/>
      </c>
    </row>
    <row r="560" spans="1:14" s="360" customFormat="1">
      <c r="A560" s="401"/>
      <c r="B560" s="400"/>
      <c r="C560" s="399"/>
      <c r="D560" s="398"/>
      <c r="E560" s="397"/>
      <c r="F560" s="404"/>
      <c r="G560" s="394"/>
      <c r="H560" s="392">
        <f t="shared" ref="H560:H577" si="82">$F560*G560</f>
        <v>0</v>
      </c>
      <c r="I560" s="394"/>
      <c r="J560" s="392">
        <f t="shared" ref="J560:J577" si="83">$F560*I560</f>
        <v>0</v>
      </c>
      <c r="K560" s="393">
        <f t="shared" ref="K560:K577" si="84">G560-I560</f>
        <v>0</v>
      </c>
      <c r="L560" s="392">
        <f t="shared" ref="L560:L577" si="85">$F560*K560</f>
        <v>0</v>
      </c>
      <c r="M560" s="402"/>
      <c r="N560" s="359" t="str">
        <f t="shared" si="77"/>
        <v/>
      </c>
    </row>
    <row r="561" spans="1:14" s="360" customFormat="1">
      <c r="A561" s="401"/>
      <c r="B561" s="400"/>
      <c r="C561" s="399"/>
      <c r="D561" s="398"/>
      <c r="E561" s="397"/>
      <c r="F561" s="404"/>
      <c r="G561" s="394"/>
      <c r="H561" s="392">
        <f t="shared" si="82"/>
        <v>0</v>
      </c>
      <c r="I561" s="394"/>
      <c r="J561" s="392">
        <f t="shared" si="83"/>
        <v>0</v>
      </c>
      <c r="K561" s="393">
        <f t="shared" si="84"/>
        <v>0</v>
      </c>
      <c r="L561" s="392">
        <f t="shared" si="85"/>
        <v>0</v>
      </c>
      <c r="M561" s="402"/>
      <c r="N561" s="359" t="str">
        <f t="shared" si="77"/>
        <v/>
      </c>
    </row>
    <row r="562" spans="1:14" s="360" customFormat="1">
      <c r="A562" s="401"/>
      <c r="B562" s="400"/>
      <c r="C562" s="399"/>
      <c r="D562" s="398"/>
      <c r="E562" s="397"/>
      <c r="F562" s="404"/>
      <c r="G562" s="394"/>
      <c r="H562" s="392">
        <f t="shared" si="82"/>
        <v>0</v>
      </c>
      <c r="I562" s="394"/>
      <c r="J562" s="392">
        <f t="shared" si="83"/>
        <v>0</v>
      </c>
      <c r="K562" s="393">
        <f t="shared" si="84"/>
        <v>0</v>
      </c>
      <c r="L562" s="392">
        <f t="shared" si="85"/>
        <v>0</v>
      </c>
      <c r="M562" s="402"/>
      <c r="N562" s="359" t="str">
        <f t="shared" si="77"/>
        <v/>
      </c>
    </row>
    <row r="563" spans="1:14" s="360" customFormat="1">
      <c r="A563" s="401"/>
      <c r="B563" s="400"/>
      <c r="C563" s="399"/>
      <c r="D563" s="398"/>
      <c r="E563" s="397"/>
      <c r="F563" s="404"/>
      <c r="G563" s="394"/>
      <c r="H563" s="392">
        <f t="shared" si="82"/>
        <v>0</v>
      </c>
      <c r="I563" s="394"/>
      <c r="J563" s="392">
        <f t="shared" si="83"/>
        <v>0</v>
      </c>
      <c r="K563" s="393">
        <f t="shared" si="84"/>
        <v>0</v>
      </c>
      <c r="L563" s="392">
        <f t="shared" si="85"/>
        <v>0</v>
      </c>
      <c r="M563" s="402"/>
      <c r="N563" s="359" t="str">
        <f t="shared" si="77"/>
        <v/>
      </c>
    </row>
    <row r="564" spans="1:14" s="360" customFormat="1">
      <c r="A564" s="401"/>
      <c r="B564" s="400"/>
      <c r="C564" s="399"/>
      <c r="D564" s="398"/>
      <c r="E564" s="397"/>
      <c r="F564" s="404"/>
      <c r="G564" s="394"/>
      <c r="H564" s="392">
        <f t="shared" si="82"/>
        <v>0</v>
      </c>
      <c r="I564" s="394"/>
      <c r="J564" s="392">
        <f t="shared" si="83"/>
        <v>0</v>
      </c>
      <c r="K564" s="393">
        <f t="shared" si="84"/>
        <v>0</v>
      </c>
      <c r="L564" s="392">
        <f t="shared" si="85"/>
        <v>0</v>
      </c>
      <c r="M564" s="402"/>
      <c r="N564" s="359" t="str">
        <f t="shared" si="77"/>
        <v/>
      </c>
    </row>
    <row r="565" spans="1:14" s="360" customFormat="1">
      <c r="A565" s="401"/>
      <c r="B565" s="400"/>
      <c r="C565" s="399"/>
      <c r="D565" s="398"/>
      <c r="E565" s="397"/>
      <c r="F565" s="404"/>
      <c r="G565" s="394"/>
      <c r="H565" s="392">
        <f t="shared" si="82"/>
        <v>0</v>
      </c>
      <c r="I565" s="394"/>
      <c r="J565" s="392">
        <f t="shared" si="83"/>
        <v>0</v>
      </c>
      <c r="K565" s="393">
        <f t="shared" si="84"/>
        <v>0</v>
      </c>
      <c r="L565" s="392">
        <f t="shared" si="85"/>
        <v>0</v>
      </c>
      <c r="M565" s="402"/>
      <c r="N565" s="359" t="str">
        <f t="shared" si="77"/>
        <v/>
      </c>
    </row>
    <row r="566" spans="1:14" s="360" customFormat="1">
      <c r="A566" s="401"/>
      <c r="B566" s="400"/>
      <c r="C566" s="399"/>
      <c r="D566" s="398"/>
      <c r="E566" s="397"/>
      <c r="F566" s="404"/>
      <c r="G566" s="394"/>
      <c r="H566" s="392">
        <f t="shared" si="82"/>
        <v>0</v>
      </c>
      <c r="I566" s="394"/>
      <c r="J566" s="392">
        <f t="shared" si="83"/>
        <v>0</v>
      </c>
      <c r="K566" s="393">
        <f t="shared" si="84"/>
        <v>0</v>
      </c>
      <c r="L566" s="392">
        <f t="shared" si="85"/>
        <v>0</v>
      </c>
      <c r="M566" s="402"/>
      <c r="N566" s="359" t="str">
        <f t="shared" si="77"/>
        <v/>
      </c>
    </row>
    <row r="567" spans="1:14" s="360" customFormat="1">
      <c r="A567" s="401"/>
      <c r="B567" s="400"/>
      <c r="C567" s="399"/>
      <c r="D567" s="398"/>
      <c r="E567" s="397"/>
      <c r="F567" s="404"/>
      <c r="G567" s="394"/>
      <c r="H567" s="392">
        <f t="shared" si="82"/>
        <v>0</v>
      </c>
      <c r="I567" s="394"/>
      <c r="J567" s="392">
        <f t="shared" si="83"/>
        <v>0</v>
      </c>
      <c r="K567" s="393">
        <f t="shared" si="84"/>
        <v>0</v>
      </c>
      <c r="L567" s="392">
        <f t="shared" si="85"/>
        <v>0</v>
      </c>
      <c r="M567" s="402"/>
      <c r="N567" s="359" t="str">
        <f t="shared" si="77"/>
        <v/>
      </c>
    </row>
    <row r="568" spans="1:14" s="360" customFormat="1">
      <c r="A568" s="401"/>
      <c r="B568" s="400"/>
      <c r="C568" s="399"/>
      <c r="D568" s="398"/>
      <c r="E568" s="397"/>
      <c r="F568" s="404"/>
      <c r="G568" s="394"/>
      <c r="H568" s="392">
        <f t="shared" si="82"/>
        <v>0</v>
      </c>
      <c r="I568" s="394"/>
      <c r="J568" s="392">
        <f t="shared" si="83"/>
        <v>0</v>
      </c>
      <c r="K568" s="393">
        <f t="shared" si="84"/>
        <v>0</v>
      </c>
      <c r="L568" s="392">
        <f t="shared" si="85"/>
        <v>0</v>
      </c>
      <c r="M568" s="402"/>
      <c r="N568" s="359" t="str">
        <f t="shared" si="77"/>
        <v/>
      </c>
    </row>
    <row r="569" spans="1:14" s="360" customFormat="1">
      <c r="A569" s="401"/>
      <c r="B569" s="400"/>
      <c r="C569" s="399"/>
      <c r="D569" s="398"/>
      <c r="E569" s="397"/>
      <c r="F569" s="404"/>
      <c r="G569" s="394"/>
      <c r="H569" s="392">
        <f t="shared" si="82"/>
        <v>0</v>
      </c>
      <c r="I569" s="394"/>
      <c r="J569" s="392">
        <f t="shared" si="83"/>
        <v>0</v>
      </c>
      <c r="K569" s="393">
        <f t="shared" si="84"/>
        <v>0</v>
      </c>
      <c r="L569" s="392">
        <f t="shared" si="85"/>
        <v>0</v>
      </c>
      <c r="M569" s="402"/>
      <c r="N569" s="359" t="str">
        <f t="shared" si="77"/>
        <v/>
      </c>
    </row>
    <row r="570" spans="1:14" s="360" customFormat="1">
      <c r="A570" s="401"/>
      <c r="B570" s="400"/>
      <c r="C570" s="399"/>
      <c r="D570" s="398"/>
      <c r="E570" s="397"/>
      <c r="F570" s="404"/>
      <c r="G570" s="394"/>
      <c r="H570" s="392">
        <f t="shared" si="82"/>
        <v>0</v>
      </c>
      <c r="I570" s="394"/>
      <c r="J570" s="392">
        <f t="shared" si="83"/>
        <v>0</v>
      </c>
      <c r="K570" s="393">
        <f t="shared" si="84"/>
        <v>0</v>
      </c>
      <c r="L570" s="392">
        <f t="shared" si="85"/>
        <v>0</v>
      </c>
      <c r="M570" s="402"/>
      <c r="N570" s="359" t="str">
        <f t="shared" si="77"/>
        <v/>
      </c>
    </row>
    <row r="571" spans="1:14" s="360" customFormat="1">
      <c r="A571" s="401"/>
      <c r="B571" s="400"/>
      <c r="C571" s="399"/>
      <c r="D571" s="398"/>
      <c r="E571" s="397"/>
      <c r="F571" s="404"/>
      <c r="G571" s="394"/>
      <c r="H571" s="392">
        <f t="shared" si="82"/>
        <v>0</v>
      </c>
      <c r="I571" s="394"/>
      <c r="J571" s="392">
        <f t="shared" si="83"/>
        <v>0</v>
      </c>
      <c r="K571" s="393">
        <f t="shared" si="84"/>
        <v>0</v>
      </c>
      <c r="L571" s="392">
        <f t="shared" si="85"/>
        <v>0</v>
      </c>
      <c r="M571" s="402"/>
      <c r="N571" s="359" t="str">
        <f t="shared" si="77"/>
        <v/>
      </c>
    </row>
    <row r="572" spans="1:14" s="360" customFormat="1">
      <c r="A572" s="401"/>
      <c r="B572" s="400"/>
      <c r="C572" s="399"/>
      <c r="D572" s="398"/>
      <c r="E572" s="397"/>
      <c r="F572" s="404"/>
      <c r="G572" s="394"/>
      <c r="H572" s="392">
        <f t="shared" si="82"/>
        <v>0</v>
      </c>
      <c r="I572" s="394"/>
      <c r="J572" s="392">
        <f t="shared" si="83"/>
        <v>0</v>
      </c>
      <c r="K572" s="393">
        <f t="shared" si="84"/>
        <v>0</v>
      </c>
      <c r="L572" s="392">
        <f t="shared" si="85"/>
        <v>0</v>
      </c>
      <c r="M572" s="402"/>
      <c r="N572" s="359" t="str">
        <f t="shared" si="77"/>
        <v/>
      </c>
    </row>
    <row r="573" spans="1:14" s="360" customFormat="1">
      <c r="A573" s="401"/>
      <c r="B573" s="400"/>
      <c r="C573" s="399"/>
      <c r="D573" s="398"/>
      <c r="E573" s="397"/>
      <c r="F573" s="404"/>
      <c r="G573" s="394"/>
      <c r="H573" s="392">
        <f t="shared" si="82"/>
        <v>0</v>
      </c>
      <c r="I573" s="394"/>
      <c r="J573" s="392">
        <f t="shared" si="83"/>
        <v>0</v>
      </c>
      <c r="K573" s="393">
        <f t="shared" si="84"/>
        <v>0</v>
      </c>
      <c r="L573" s="392">
        <f t="shared" si="85"/>
        <v>0</v>
      </c>
      <c r="M573" s="402"/>
      <c r="N573" s="359" t="str">
        <f t="shared" si="77"/>
        <v/>
      </c>
    </row>
    <row r="574" spans="1:14" s="360" customFormat="1">
      <c r="A574" s="401"/>
      <c r="B574" s="400"/>
      <c r="C574" s="399"/>
      <c r="D574" s="398"/>
      <c r="E574" s="397"/>
      <c r="F574" s="404"/>
      <c r="G574" s="394"/>
      <c r="H574" s="392">
        <f t="shared" si="82"/>
        <v>0</v>
      </c>
      <c r="I574" s="394"/>
      <c r="J574" s="392">
        <f t="shared" si="83"/>
        <v>0</v>
      </c>
      <c r="K574" s="393">
        <f t="shared" si="84"/>
        <v>0</v>
      </c>
      <c r="L574" s="392">
        <f t="shared" si="85"/>
        <v>0</v>
      </c>
      <c r="M574" s="402"/>
      <c r="N574" s="359" t="str">
        <f t="shared" si="77"/>
        <v/>
      </c>
    </row>
    <row r="575" spans="1:14" s="360" customFormat="1">
      <c r="A575" s="401"/>
      <c r="B575" s="400"/>
      <c r="C575" s="399"/>
      <c r="D575" s="398"/>
      <c r="E575" s="397"/>
      <c r="F575" s="404"/>
      <c r="G575" s="394"/>
      <c r="H575" s="392">
        <f t="shared" si="82"/>
        <v>0</v>
      </c>
      <c r="I575" s="394"/>
      <c r="J575" s="392">
        <f t="shared" si="83"/>
        <v>0</v>
      </c>
      <c r="K575" s="393">
        <f t="shared" si="84"/>
        <v>0</v>
      </c>
      <c r="L575" s="392">
        <f t="shared" si="85"/>
        <v>0</v>
      </c>
      <c r="M575" s="402"/>
      <c r="N575" s="359" t="str">
        <f t="shared" si="77"/>
        <v/>
      </c>
    </row>
    <row r="576" spans="1:14" s="360" customFormat="1">
      <c r="A576" s="401"/>
      <c r="B576" s="400"/>
      <c r="C576" s="399"/>
      <c r="D576" s="398"/>
      <c r="E576" s="397"/>
      <c r="F576" s="403"/>
      <c r="G576" s="394"/>
      <c r="H576" s="392">
        <f t="shared" si="82"/>
        <v>0</v>
      </c>
      <c r="I576" s="394"/>
      <c r="J576" s="392">
        <f t="shared" si="83"/>
        <v>0</v>
      </c>
      <c r="K576" s="393">
        <f t="shared" si="84"/>
        <v>0</v>
      </c>
      <c r="L576" s="392">
        <f t="shared" si="85"/>
        <v>0</v>
      </c>
      <c r="M576" s="402"/>
      <c r="N576" s="359" t="str">
        <f t="shared" si="77"/>
        <v/>
      </c>
    </row>
    <row r="577" spans="1:17" s="360" customFormat="1" ht="13.8" thickBot="1">
      <c r="A577" s="401"/>
      <c r="B577" s="400"/>
      <c r="C577" s="399"/>
      <c r="D577" s="398"/>
      <c r="E577" s="397"/>
      <c r="F577" s="396"/>
      <c r="G577" s="395"/>
      <c r="H577" s="392">
        <f t="shared" si="82"/>
        <v>0</v>
      </c>
      <c r="I577" s="394"/>
      <c r="J577" s="392">
        <f t="shared" si="83"/>
        <v>0</v>
      </c>
      <c r="K577" s="393">
        <f t="shared" si="84"/>
        <v>0</v>
      </c>
      <c r="L577" s="392">
        <f t="shared" si="85"/>
        <v>0</v>
      </c>
      <c r="M577" s="391"/>
      <c r="N577" s="359" t="str">
        <f t="shared" si="77"/>
        <v/>
      </c>
    </row>
    <row r="578" spans="1:17" s="360" customFormat="1" ht="13.8" thickTop="1">
      <c r="A578" s="390" t="s">
        <v>293</v>
      </c>
      <c r="B578" s="389" t="s">
        <v>302</v>
      </c>
      <c r="C578" s="388"/>
      <c r="D578" s="387" t="s">
        <v>299</v>
      </c>
      <c r="E578" s="386" t="s">
        <v>293</v>
      </c>
      <c r="F578" s="385" t="s">
        <v>293</v>
      </c>
      <c r="G578" s="384" t="s">
        <v>293</v>
      </c>
      <c r="H578" s="383">
        <f>SUMIFS(H528:H577,$A528:$A577,"設備費")</f>
        <v>0</v>
      </c>
      <c r="I578" s="384" t="s">
        <v>292</v>
      </c>
      <c r="J578" s="383">
        <f>SUMIFS(J528:J577,$A528:$A577,"設備費")</f>
        <v>0</v>
      </c>
      <c r="K578" s="384" t="s">
        <v>292</v>
      </c>
      <c r="L578" s="383">
        <f>SUMIFS(L528:L577,$A528:$A577,"設備費")</f>
        <v>0</v>
      </c>
      <c r="M578" s="382" t="s">
        <v>293</v>
      </c>
      <c r="N578" s="359" t="str">
        <f t="shared" si="77"/>
        <v/>
      </c>
      <c r="O578" s="360" t="s">
        <v>301</v>
      </c>
    </row>
    <row r="579" spans="1:17" s="360" customFormat="1">
      <c r="A579" s="381" t="s">
        <v>293</v>
      </c>
      <c r="B579" s="380" t="s">
        <v>300</v>
      </c>
      <c r="C579" s="379"/>
      <c r="D579" s="378" t="s">
        <v>299</v>
      </c>
      <c r="E579" s="377" t="s">
        <v>293</v>
      </c>
      <c r="F579" s="376" t="s">
        <v>293</v>
      </c>
      <c r="G579" s="375" t="s">
        <v>293</v>
      </c>
      <c r="H579" s="374">
        <f>SUMIFS(H528:H577,$A528:$A577,"工事費")</f>
        <v>0</v>
      </c>
      <c r="I579" s="375" t="s">
        <v>292</v>
      </c>
      <c r="J579" s="374">
        <f>SUMIFS(J528:J577,$A528:$A577,"工事費")</f>
        <v>0</v>
      </c>
      <c r="K579" s="375" t="s">
        <v>292</v>
      </c>
      <c r="L579" s="374">
        <f>SUMIFS(L528:L577,$A528:$A577,"工事費")</f>
        <v>0</v>
      </c>
      <c r="M579" s="373" t="s">
        <v>293</v>
      </c>
      <c r="N579" s="359" t="str">
        <f t="shared" si="77"/>
        <v/>
      </c>
      <c r="O579" s="372" t="s">
        <v>298</v>
      </c>
      <c r="P579" s="372" t="s">
        <v>297</v>
      </c>
      <c r="Q579" s="372" t="s">
        <v>296</v>
      </c>
    </row>
    <row r="580" spans="1:17" s="360" customFormat="1" ht="13.8" thickBot="1">
      <c r="A580" s="371" t="s">
        <v>293</v>
      </c>
      <c r="B580" s="370" t="s">
        <v>295</v>
      </c>
      <c r="C580" s="369"/>
      <c r="D580" s="368" t="s">
        <v>294</v>
      </c>
      <c r="E580" s="367" t="s">
        <v>293</v>
      </c>
      <c r="F580" s="366" t="s">
        <v>293</v>
      </c>
      <c r="G580" s="364" t="s">
        <v>293</v>
      </c>
      <c r="H580" s="365">
        <f>SUM(H528:H577)</f>
        <v>0</v>
      </c>
      <c r="I580" s="364" t="s">
        <v>292</v>
      </c>
      <c r="J580" s="365">
        <f>SUM(J528:J577)</f>
        <v>0</v>
      </c>
      <c r="K580" s="364" t="s">
        <v>292</v>
      </c>
      <c r="L580" s="363">
        <f>SUM(L528:L577)</f>
        <v>0</v>
      </c>
      <c r="M580" s="362" t="s">
        <v>293</v>
      </c>
      <c r="N580" s="359" t="str">
        <f t="shared" si="77"/>
        <v/>
      </c>
      <c r="O580" s="361" t="str">
        <f>IF(SUM(H578:H579)=H580,"","入力ミス")</f>
        <v/>
      </c>
      <c r="P580" s="361" t="str">
        <f>IF(SUM(J578:J579)=J580,"","入力ミス")</f>
        <v/>
      </c>
      <c r="Q580" s="361" t="str">
        <f>IF(SUM(L578:L579)=L580,"","入力ミス")</f>
        <v/>
      </c>
    </row>
    <row r="581" spans="1:17" s="360" customFormat="1">
      <c r="A581" s="414"/>
      <c r="B581" s="413"/>
      <c r="C581" s="412"/>
      <c r="D581" s="773" t="s">
        <v>303</v>
      </c>
      <c r="E581" s="410"/>
      <c r="F581" s="374"/>
      <c r="G581" s="409"/>
      <c r="H581" s="392"/>
      <c r="I581" s="409"/>
      <c r="J581" s="392"/>
      <c r="K581" s="409"/>
      <c r="L581" s="408"/>
      <c r="M581" s="407"/>
      <c r="N581" s="359" t="str">
        <f t="shared" si="77"/>
        <v/>
      </c>
    </row>
    <row r="582" spans="1:17" s="360" customFormat="1" ht="13.5" customHeight="1">
      <c r="A582" s="401"/>
      <c r="B582" s="406"/>
      <c r="C582" s="399"/>
      <c r="D582" s="405"/>
      <c r="E582" s="397"/>
      <c r="F582" s="404"/>
      <c r="G582" s="394"/>
      <c r="H582" s="392">
        <f t="shared" ref="H582:H613" si="86">$F582*G582</f>
        <v>0</v>
      </c>
      <c r="I582" s="394"/>
      <c r="J582" s="392">
        <f t="shared" ref="J582:J613" si="87">$F582*I582</f>
        <v>0</v>
      </c>
      <c r="K582" s="393">
        <f t="shared" ref="K582:K613" si="88">G582-I582</f>
        <v>0</v>
      </c>
      <c r="L582" s="392">
        <f t="shared" ref="L582:L613" si="89">$F582*K582</f>
        <v>0</v>
      </c>
      <c r="M582" s="402"/>
      <c r="N582" s="359" t="str">
        <f t="shared" si="77"/>
        <v/>
      </c>
    </row>
    <row r="583" spans="1:17" s="360" customFormat="1" ht="13.5" customHeight="1">
      <c r="A583" s="401"/>
      <c r="B583" s="400"/>
      <c r="C583" s="399"/>
      <c r="D583" s="398"/>
      <c r="E583" s="397"/>
      <c r="F583" s="404"/>
      <c r="G583" s="394"/>
      <c r="H583" s="392">
        <f t="shared" si="86"/>
        <v>0</v>
      </c>
      <c r="I583" s="394"/>
      <c r="J583" s="392">
        <f t="shared" si="87"/>
        <v>0</v>
      </c>
      <c r="K583" s="393">
        <f t="shared" si="88"/>
        <v>0</v>
      </c>
      <c r="L583" s="392">
        <f t="shared" si="89"/>
        <v>0</v>
      </c>
      <c r="M583" s="402"/>
      <c r="N583" s="359" t="str">
        <f t="shared" si="77"/>
        <v/>
      </c>
    </row>
    <row r="584" spans="1:17" s="360" customFormat="1" ht="13.5" customHeight="1">
      <c r="A584" s="401"/>
      <c r="B584" s="400"/>
      <c r="C584" s="399"/>
      <c r="D584" s="398"/>
      <c r="E584" s="397"/>
      <c r="F584" s="404"/>
      <c r="G584" s="394"/>
      <c r="H584" s="392">
        <f t="shared" si="86"/>
        <v>0</v>
      </c>
      <c r="I584" s="394"/>
      <c r="J584" s="392">
        <f t="shared" si="87"/>
        <v>0</v>
      </c>
      <c r="K584" s="393">
        <f t="shared" si="88"/>
        <v>0</v>
      </c>
      <c r="L584" s="392">
        <f t="shared" si="89"/>
        <v>0</v>
      </c>
      <c r="M584" s="402"/>
      <c r="N584" s="359" t="str">
        <f t="shared" si="77"/>
        <v/>
      </c>
    </row>
    <row r="585" spans="1:17" s="360" customFormat="1" ht="13.5" customHeight="1">
      <c r="A585" s="401"/>
      <c r="B585" s="400"/>
      <c r="C585" s="399"/>
      <c r="D585" s="398"/>
      <c r="E585" s="397"/>
      <c r="F585" s="404"/>
      <c r="G585" s="394"/>
      <c r="H585" s="392">
        <f t="shared" si="86"/>
        <v>0</v>
      </c>
      <c r="I585" s="394"/>
      <c r="J585" s="392">
        <f t="shared" si="87"/>
        <v>0</v>
      </c>
      <c r="K585" s="393">
        <f t="shared" si="88"/>
        <v>0</v>
      </c>
      <c r="L585" s="392">
        <f t="shared" si="89"/>
        <v>0</v>
      </c>
      <c r="M585" s="402"/>
      <c r="N585" s="359" t="str">
        <f t="shared" si="77"/>
        <v/>
      </c>
    </row>
    <row r="586" spans="1:17" s="360" customFormat="1" ht="13.5" customHeight="1">
      <c r="A586" s="401"/>
      <c r="B586" s="400"/>
      <c r="C586" s="399"/>
      <c r="D586" s="398"/>
      <c r="E586" s="397"/>
      <c r="F586" s="404"/>
      <c r="G586" s="394"/>
      <c r="H586" s="392">
        <f t="shared" si="86"/>
        <v>0</v>
      </c>
      <c r="I586" s="394"/>
      <c r="J586" s="392">
        <f t="shared" si="87"/>
        <v>0</v>
      </c>
      <c r="K586" s="393">
        <f t="shared" si="88"/>
        <v>0</v>
      </c>
      <c r="L586" s="392">
        <f t="shared" si="89"/>
        <v>0</v>
      </c>
      <c r="M586" s="402"/>
      <c r="N586" s="359" t="str">
        <f t="shared" si="77"/>
        <v/>
      </c>
    </row>
    <row r="587" spans="1:17" s="360" customFormat="1" ht="13.5" customHeight="1">
      <c r="A587" s="401"/>
      <c r="B587" s="400"/>
      <c r="C587" s="399"/>
      <c r="D587" s="398"/>
      <c r="E587" s="397"/>
      <c r="F587" s="404"/>
      <c r="G587" s="394"/>
      <c r="H587" s="392">
        <f t="shared" si="86"/>
        <v>0</v>
      </c>
      <c r="I587" s="394"/>
      <c r="J587" s="392">
        <f t="shared" si="87"/>
        <v>0</v>
      </c>
      <c r="K587" s="393">
        <f t="shared" si="88"/>
        <v>0</v>
      </c>
      <c r="L587" s="392">
        <f t="shared" si="89"/>
        <v>0</v>
      </c>
      <c r="M587" s="402"/>
      <c r="N587" s="359" t="str">
        <f t="shared" si="77"/>
        <v/>
      </c>
    </row>
    <row r="588" spans="1:17" s="360" customFormat="1" ht="13.5" customHeight="1">
      <c r="A588" s="401"/>
      <c r="B588" s="400"/>
      <c r="C588" s="399"/>
      <c r="D588" s="398"/>
      <c r="E588" s="397"/>
      <c r="F588" s="404"/>
      <c r="G588" s="394"/>
      <c r="H588" s="392">
        <f t="shared" si="86"/>
        <v>0</v>
      </c>
      <c r="I588" s="394"/>
      <c r="J588" s="392">
        <f t="shared" si="87"/>
        <v>0</v>
      </c>
      <c r="K588" s="393">
        <f t="shared" si="88"/>
        <v>0</v>
      </c>
      <c r="L588" s="392">
        <f t="shared" si="89"/>
        <v>0</v>
      </c>
      <c r="M588" s="402"/>
      <c r="N588" s="359" t="str">
        <f t="shared" si="77"/>
        <v/>
      </c>
    </row>
    <row r="589" spans="1:17" s="360" customFormat="1" ht="13.5" customHeight="1">
      <c r="A589" s="401"/>
      <c r="B589" s="400"/>
      <c r="C589" s="399"/>
      <c r="D589" s="398"/>
      <c r="E589" s="397"/>
      <c r="F589" s="404"/>
      <c r="G589" s="394"/>
      <c r="H589" s="392">
        <f t="shared" si="86"/>
        <v>0</v>
      </c>
      <c r="I589" s="394"/>
      <c r="J589" s="392">
        <f t="shared" si="87"/>
        <v>0</v>
      </c>
      <c r="K589" s="393">
        <f t="shared" si="88"/>
        <v>0</v>
      </c>
      <c r="L589" s="392">
        <f t="shared" si="89"/>
        <v>0</v>
      </c>
      <c r="M589" s="402"/>
      <c r="N589" s="359" t="str">
        <f t="shared" si="77"/>
        <v/>
      </c>
    </row>
    <row r="590" spans="1:17" s="360" customFormat="1" ht="13.5" customHeight="1">
      <c r="A590" s="401"/>
      <c r="B590" s="400"/>
      <c r="C590" s="399"/>
      <c r="D590" s="398"/>
      <c r="E590" s="397"/>
      <c r="F590" s="404"/>
      <c r="G590" s="394"/>
      <c r="H590" s="392">
        <f t="shared" si="86"/>
        <v>0</v>
      </c>
      <c r="I590" s="394"/>
      <c r="J590" s="392">
        <f t="shared" si="87"/>
        <v>0</v>
      </c>
      <c r="K590" s="393">
        <f t="shared" si="88"/>
        <v>0</v>
      </c>
      <c r="L590" s="392">
        <f t="shared" si="89"/>
        <v>0</v>
      </c>
      <c r="M590" s="402"/>
      <c r="N590" s="359" t="str">
        <f t="shared" ref="N590:N634" si="90">IF(J590+L590=H590,"","入力ミス")&amp;IF(L590&gt;=0,"","入力ミス")</f>
        <v/>
      </c>
    </row>
    <row r="591" spans="1:17" s="360" customFormat="1" ht="13.5" customHeight="1">
      <c r="A591" s="401"/>
      <c r="B591" s="400"/>
      <c r="C591" s="399"/>
      <c r="D591" s="398"/>
      <c r="E591" s="397"/>
      <c r="F591" s="404"/>
      <c r="G591" s="394"/>
      <c r="H591" s="392">
        <f t="shared" si="86"/>
        <v>0</v>
      </c>
      <c r="I591" s="394"/>
      <c r="J591" s="392">
        <f t="shared" si="87"/>
        <v>0</v>
      </c>
      <c r="K591" s="393">
        <f t="shared" si="88"/>
        <v>0</v>
      </c>
      <c r="L591" s="392">
        <f t="shared" si="89"/>
        <v>0</v>
      </c>
      <c r="M591" s="402"/>
      <c r="N591" s="359" t="str">
        <f t="shared" si="90"/>
        <v/>
      </c>
    </row>
    <row r="592" spans="1:17" s="360" customFormat="1" ht="13.5" customHeight="1">
      <c r="A592" s="401"/>
      <c r="B592" s="400"/>
      <c r="C592" s="399"/>
      <c r="D592" s="398"/>
      <c r="E592" s="397"/>
      <c r="F592" s="404"/>
      <c r="G592" s="394"/>
      <c r="H592" s="392">
        <f t="shared" si="86"/>
        <v>0</v>
      </c>
      <c r="I592" s="394"/>
      <c r="J592" s="392">
        <f t="shared" si="87"/>
        <v>0</v>
      </c>
      <c r="K592" s="393">
        <f t="shared" si="88"/>
        <v>0</v>
      </c>
      <c r="L592" s="392">
        <f t="shared" si="89"/>
        <v>0</v>
      </c>
      <c r="M592" s="402"/>
      <c r="N592" s="359" t="str">
        <f t="shared" si="90"/>
        <v/>
      </c>
    </row>
    <row r="593" spans="1:14" s="360" customFormat="1" ht="13.5" customHeight="1">
      <c r="A593" s="401"/>
      <c r="B593" s="400"/>
      <c r="C593" s="399"/>
      <c r="D593" s="398"/>
      <c r="E593" s="397"/>
      <c r="F593" s="404"/>
      <c r="G593" s="394"/>
      <c r="H593" s="392">
        <f t="shared" si="86"/>
        <v>0</v>
      </c>
      <c r="I593" s="394"/>
      <c r="J593" s="392">
        <f t="shared" si="87"/>
        <v>0</v>
      </c>
      <c r="K593" s="393">
        <f t="shared" si="88"/>
        <v>0</v>
      </c>
      <c r="L593" s="392">
        <f t="shared" si="89"/>
        <v>0</v>
      </c>
      <c r="M593" s="402"/>
      <c r="N593" s="359" t="str">
        <f t="shared" si="90"/>
        <v/>
      </c>
    </row>
    <row r="594" spans="1:14" s="360" customFormat="1" ht="13.5" customHeight="1">
      <c r="A594" s="401"/>
      <c r="B594" s="400"/>
      <c r="C594" s="399"/>
      <c r="D594" s="398"/>
      <c r="E594" s="397"/>
      <c r="F594" s="404"/>
      <c r="G594" s="394"/>
      <c r="H594" s="392">
        <f t="shared" si="86"/>
        <v>0</v>
      </c>
      <c r="I594" s="394"/>
      <c r="J594" s="392">
        <f t="shared" si="87"/>
        <v>0</v>
      </c>
      <c r="K594" s="393">
        <f t="shared" si="88"/>
        <v>0</v>
      </c>
      <c r="L594" s="392">
        <f t="shared" si="89"/>
        <v>0</v>
      </c>
      <c r="M594" s="402"/>
      <c r="N594" s="359" t="str">
        <f t="shared" si="90"/>
        <v/>
      </c>
    </row>
    <row r="595" spans="1:14" s="360" customFormat="1" ht="13.5" customHeight="1">
      <c r="A595" s="401"/>
      <c r="B595" s="400"/>
      <c r="C595" s="399"/>
      <c r="D595" s="398"/>
      <c r="E595" s="397"/>
      <c r="F595" s="404"/>
      <c r="G595" s="394"/>
      <c r="H595" s="392">
        <f t="shared" si="86"/>
        <v>0</v>
      </c>
      <c r="I595" s="394"/>
      <c r="J595" s="392">
        <f t="shared" si="87"/>
        <v>0</v>
      </c>
      <c r="K595" s="393">
        <f t="shared" si="88"/>
        <v>0</v>
      </c>
      <c r="L595" s="392">
        <f t="shared" si="89"/>
        <v>0</v>
      </c>
      <c r="M595" s="402"/>
      <c r="N595" s="359" t="str">
        <f t="shared" si="90"/>
        <v/>
      </c>
    </row>
    <row r="596" spans="1:14" s="360" customFormat="1" ht="13.5" customHeight="1">
      <c r="A596" s="401"/>
      <c r="B596" s="400"/>
      <c r="C596" s="399"/>
      <c r="D596" s="398"/>
      <c r="E596" s="397"/>
      <c r="F596" s="404"/>
      <c r="G596" s="394"/>
      <c r="H596" s="392">
        <f t="shared" si="86"/>
        <v>0</v>
      </c>
      <c r="I596" s="394"/>
      <c r="J596" s="392">
        <f t="shared" si="87"/>
        <v>0</v>
      </c>
      <c r="K596" s="393">
        <f t="shared" si="88"/>
        <v>0</v>
      </c>
      <c r="L596" s="392">
        <f t="shared" si="89"/>
        <v>0</v>
      </c>
      <c r="M596" s="402"/>
      <c r="N596" s="359" t="str">
        <f t="shared" si="90"/>
        <v/>
      </c>
    </row>
    <row r="597" spans="1:14" s="360" customFormat="1" ht="13.5" customHeight="1">
      <c r="A597" s="401"/>
      <c r="B597" s="400"/>
      <c r="C597" s="399"/>
      <c r="D597" s="398"/>
      <c r="E597" s="397"/>
      <c r="F597" s="404"/>
      <c r="G597" s="394"/>
      <c r="H597" s="392">
        <f t="shared" si="86"/>
        <v>0</v>
      </c>
      <c r="I597" s="394"/>
      <c r="J597" s="392">
        <f t="shared" si="87"/>
        <v>0</v>
      </c>
      <c r="K597" s="393">
        <f t="shared" si="88"/>
        <v>0</v>
      </c>
      <c r="L597" s="392">
        <f t="shared" si="89"/>
        <v>0</v>
      </c>
      <c r="M597" s="402"/>
      <c r="N597" s="359" t="str">
        <f t="shared" si="90"/>
        <v/>
      </c>
    </row>
    <row r="598" spans="1:14" s="360" customFormat="1" ht="13.5" customHeight="1">
      <c r="A598" s="401"/>
      <c r="B598" s="400"/>
      <c r="C598" s="399"/>
      <c r="D598" s="398"/>
      <c r="E598" s="397"/>
      <c r="F598" s="404"/>
      <c r="G598" s="394"/>
      <c r="H598" s="392">
        <f t="shared" si="86"/>
        <v>0</v>
      </c>
      <c r="I598" s="394"/>
      <c r="J598" s="392">
        <f t="shared" si="87"/>
        <v>0</v>
      </c>
      <c r="K598" s="393">
        <f t="shared" si="88"/>
        <v>0</v>
      </c>
      <c r="L598" s="392">
        <f t="shared" si="89"/>
        <v>0</v>
      </c>
      <c r="M598" s="402"/>
      <c r="N598" s="359" t="str">
        <f t="shared" si="90"/>
        <v/>
      </c>
    </row>
    <row r="599" spans="1:14" s="360" customFormat="1" ht="13.5" customHeight="1">
      <c r="A599" s="401"/>
      <c r="B599" s="400"/>
      <c r="C599" s="399"/>
      <c r="D599" s="398"/>
      <c r="E599" s="397"/>
      <c r="F599" s="404"/>
      <c r="G599" s="394"/>
      <c r="H599" s="392">
        <f t="shared" si="86"/>
        <v>0</v>
      </c>
      <c r="I599" s="394"/>
      <c r="J599" s="392">
        <f t="shared" si="87"/>
        <v>0</v>
      </c>
      <c r="K599" s="393">
        <f t="shared" si="88"/>
        <v>0</v>
      </c>
      <c r="L599" s="392">
        <f t="shared" si="89"/>
        <v>0</v>
      </c>
      <c r="M599" s="402"/>
      <c r="N599" s="359" t="str">
        <f t="shared" si="90"/>
        <v/>
      </c>
    </row>
    <row r="600" spans="1:14" s="360" customFormat="1" ht="13.5" customHeight="1">
      <c r="A600" s="401"/>
      <c r="B600" s="400"/>
      <c r="C600" s="399"/>
      <c r="D600" s="398"/>
      <c r="E600" s="397"/>
      <c r="F600" s="404"/>
      <c r="G600" s="394"/>
      <c r="H600" s="392">
        <f t="shared" si="86"/>
        <v>0</v>
      </c>
      <c r="I600" s="394"/>
      <c r="J600" s="392">
        <f t="shared" si="87"/>
        <v>0</v>
      </c>
      <c r="K600" s="393">
        <f t="shared" si="88"/>
        <v>0</v>
      </c>
      <c r="L600" s="392">
        <f t="shared" si="89"/>
        <v>0</v>
      </c>
      <c r="M600" s="402"/>
      <c r="N600" s="359" t="str">
        <f t="shared" si="90"/>
        <v/>
      </c>
    </row>
    <row r="601" spans="1:14" s="360" customFormat="1" ht="13.5" customHeight="1">
      <c r="A601" s="401"/>
      <c r="B601" s="400"/>
      <c r="C601" s="399"/>
      <c r="D601" s="398"/>
      <c r="E601" s="397"/>
      <c r="F601" s="404"/>
      <c r="G601" s="394"/>
      <c r="H601" s="392">
        <f t="shared" si="86"/>
        <v>0</v>
      </c>
      <c r="I601" s="394"/>
      <c r="J601" s="392">
        <f t="shared" si="87"/>
        <v>0</v>
      </c>
      <c r="K601" s="393">
        <f t="shared" si="88"/>
        <v>0</v>
      </c>
      <c r="L601" s="392">
        <f t="shared" si="89"/>
        <v>0</v>
      </c>
      <c r="M601" s="402"/>
      <c r="N601" s="359" t="str">
        <f t="shared" si="90"/>
        <v/>
      </c>
    </row>
    <row r="602" spans="1:14" s="360" customFormat="1" ht="13.5" customHeight="1">
      <c r="A602" s="401"/>
      <c r="B602" s="400"/>
      <c r="C602" s="399"/>
      <c r="D602" s="398"/>
      <c r="E602" s="397"/>
      <c r="F602" s="404"/>
      <c r="G602" s="394"/>
      <c r="H602" s="392">
        <f t="shared" si="86"/>
        <v>0</v>
      </c>
      <c r="I602" s="394"/>
      <c r="J602" s="392">
        <f t="shared" si="87"/>
        <v>0</v>
      </c>
      <c r="K602" s="393">
        <f t="shared" si="88"/>
        <v>0</v>
      </c>
      <c r="L602" s="392">
        <f t="shared" si="89"/>
        <v>0</v>
      </c>
      <c r="M602" s="402"/>
      <c r="N602" s="359" t="str">
        <f t="shared" si="90"/>
        <v/>
      </c>
    </row>
    <row r="603" spans="1:14" s="360" customFormat="1" ht="13.5" customHeight="1">
      <c r="A603" s="401"/>
      <c r="B603" s="400"/>
      <c r="C603" s="399"/>
      <c r="D603" s="398"/>
      <c r="E603" s="397"/>
      <c r="F603" s="404"/>
      <c r="G603" s="394"/>
      <c r="H603" s="392">
        <f t="shared" si="86"/>
        <v>0</v>
      </c>
      <c r="I603" s="394"/>
      <c r="J603" s="392">
        <f t="shared" si="87"/>
        <v>0</v>
      </c>
      <c r="K603" s="393">
        <f t="shared" si="88"/>
        <v>0</v>
      </c>
      <c r="L603" s="392">
        <f t="shared" si="89"/>
        <v>0</v>
      </c>
      <c r="M603" s="402"/>
      <c r="N603" s="359" t="str">
        <f t="shared" si="90"/>
        <v/>
      </c>
    </row>
    <row r="604" spans="1:14" s="360" customFormat="1" ht="13.5" customHeight="1">
      <c r="A604" s="401"/>
      <c r="B604" s="400"/>
      <c r="C604" s="399"/>
      <c r="D604" s="398"/>
      <c r="E604" s="397"/>
      <c r="F604" s="404"/>
      <c r="G604" s="394"/>
      <c r="H604" s="392">
        <f t="shared" si="86"/>
        <v>0</v>
      </c>
      <c r="I604" s="394"/>
      <c r="J604" s="392">
        <f t="shared" si="87"/>
        <v>0</v>
      </c>
      <c r="K604" s="393">
        <f t="shared" si="88"/>
        <v>0</v>
      </c>
      <c r="L604" s="392">
        <f t="shared" si="89"/>
        <v>0</v>
      </c>
      <c r="M604" s="402"/>
      <c r="N604" s="359" t="str">
        <f t="shared" si="90"/>
        <v/>
      </c>
    </row>
    <row r="605" spans="1:14" s="360" customFormat="1" ht="13.5" customHeight="1">
      <c r="A605" s="401"/>
      <c r="B605" s="400"/>
      <c r="C605" s="399"/>
      <c r="D605" s="398"/>
      <c r="E605" s="397"/>
      <c r="F605" s="404"/>
      <c r="G605" s="394"/>
      <c r="H605" s="392">
        <f t="shared" si="86"/>
        <v>0</v>
      </c>
      <c r="I605" s="394"/>
      <c r="J605" s="392">
        <f t="shared" si="87"/>
        <v>0</v>
      </c>
      <c r="K605" s="393">
        <f t="shared" si="88"/>
        <v>0</v>
      </c>
      <c r="L605" s="392">
        <f t="shared" si="89"/>
        <v>0</v>
      </c>
      <c r="M605" s="402"/>
      <c r="N605" s="359" t="str">
        <f t="shared" si="90"/>
        <v/>
      </c>
    </row>
    <row r="606" spans="1:14" s="360" customFormat="1" ht="13.5" customHeight="1">
      <c r="A606" s="401"/>
      <c r="B606" s="400"/>
      <c r="C606" s="399"/>
      <c r="D606" s="398"/>
      <c r="E606" s="397"/>
      <c r="F606" s="404"/>
      <c r="G606" s="394"/>
      <c r="H606" s="392">
        <f t="shared" si="86"/>
        <v>0</v>
      </c>
      <c r="I606" s="394"/>
      <c r="J606" s="392">
        <f t="shared" si="87"/>
        <v>0</v>
      </c>
      <c r="K606" s="393">
        <f t="shared" si="88"/>
        <v>0</v>
      </c>
      <c r="L606" s="392">
        <f t="shared" si="89"/>
        <v>0</v>
      </c>
      <c r="M606" s="402"/>
      <c r="N606" s="359" t="str">
        <f t="shared" si="90"/>
        <v/>
      </c>
    </row>
    <row r="607" spans="1:14" s="360" customFormat="1" ht="13.5" customHeight="1">
      <c r="A607" s="401"/>
      <c r="B607" s="400"/>
      <c r="C607" s="399"/>
      <c r="D607" s="398"/>
      <c r="E607" s="397"/>
      <c r="F607" s="404"/>
      <c r="G607" s="394"/>
      <c r="H607" s="392">
        <f t="shared" si="86"/>
        <v>0</v>
      </c>
      <c r="I607" s="394"/>
      <c r="J607" s="392">
        <f t="shared" si="87"/>
        <v>0</v>
      </c>
      <c r="K607" s="393">
        <f t="shared" si="88"/>
        <v>0</v>
      </c>
      <c r="L607" s="392">
        <f t="shared" si="89"/>
        <v>0</v>
      </c>
      <c r="M607" s="402"/>
      <c r="N607" s="359" t="str">
        <f t="shared" si="90"/>
        <v/>
      </c>
    </row>
    <row r="608" spans="1:14" s="360" customFormat="1" ht="13.5" customHeight="1">
      <c r="A608" s="401"/>
      <c r="B608" s="400"/>
      <c r="C608" s="399"/>
      <c r="D608" s="398"/>
      <c r="E608" s="397"/>
      <c r="F608" s="404"/>
      <c r="G608" s="394"/>
      <c r="H608" s="392">
        <f t="shared" si="86"/>
        <v>0</v>
      </c>
      <c r="I608" s="394"/>
      <c r="J608" s="392">
        <f t="shared" si="87"/>
        <v>0</v>
      </c>
      <c r="K608" s="393">
        <f t="shared" si="88"/>
        <v>0</v>
      </c>
      <c r="L608" s="392">
        <f t="shared" si="89"/>
        <v>0</v>
      </c>
      <c r="M608" s="402"/>
      <c r="N608" s="359" t="str">
        <f t="shared" si="90"/>
        <v/>
      </c>
    </row>
    <row r="609" spans="1:14" s="360" customFormat="1" ht="13.5" customHeight="1">
      <c r="A609" s="401"/>
      <c r="B609" s="400"/>
      <c r="C609" s="399"/>
      <c r="D609" s="398"/>
      <c r="E609" s="397"/>
      <c r="F609" s="404"/>
      <c r="G609" s="394"/>
      <c r="H609" s="392">
        <f t="shared" si="86"/>
        <v>0</v>
      </c>
      <c r="I609" s="394"/>
      <c r="J609" s="392">
        <f t="shared" si="87"/>
        <v>0</v>
      </c>
      <c r="K609" s="393">
        <f t="shared" si="88"/>
        <v>0</v>
      </c>
      <c r="L609" s="392">
        <f t="shared" si="89"/>
        <v>0</v>
      </c>
      <c r="M609" s="402"/>
      <c r="N609" s="359" t="str">
        <f t="shared" si="90"/>
        <v/>
      </c>
    </row>
    <row r="610" spans="1:14" s="360" customFormat="1" ht="13.5" customHeight="1">
      <c r="A610" s="401"/>
      <c r="B610" s="400"/>
      <c r="C610" s="399"/>
      <c r="D610" s="398"/>
      <c r="E610" s="397"/>
      <c r="F610" s="404"/>
      <c r="G610" s="394"/>
      <c r="H610" s="392">
        <f t="shared" si="86"/>
        <v>0</v>
      </c>
      <c r="I610" s="394"/>
      <c r="J610" s="392">
        <f t="shared" si="87"/>
        <v>0</v>
      </c>
      <c r="K610" s="393">
        <f t="shared" si="88"/>
        <v>0</v>
      </c>
      <c r="L610" s="392">
        <f t="shared" si="89"/>
        <v>0</v>
      </c>
      <c r="M610" s="402"/>
      <c r="N610" s="359" t="str">
        <f t="shared" si="90"/>
        <v/>
      </c>
    </row>
    <row r="611" spans="1:14" s="360" customFormat="1" ht="13.5" customHeight="1">
      <c r="A611" s="401"/>
      <c r="B611" s="400"/>
      <c r="C611" s="399"/>
      <c r="D611" s="398"/>
      <c r="E611" s="397"/>
      <c r="F611" s="404"/>
      <c r="G611" s="394"/>
      <c r="H611" s="392">
        <f t="shared" si="86"/>
        <v>0</v>
      </c>
      <c r="I611" s="394"/>
      <c r="J611" s="392">
        <f t="shared" si="87"/>
        <v>0</v>
      </c>
      <c r="K611" s="393">
        <f t="shared" si="88"/>
        <v>0</v>
      </c>
      <c r="L611" s="392">
        <f t="shared" si="89"/>
        <v>0</v>
      </c>
      <c r="M611" s="402"/>
      <c r="N611" s="359" t="str">
        <f t="shared" si="90"/>
        <v/>
      </c>
    </row>
    <row r="612" spans="1:14" s="360" customFormat="1" ht="13.5" customHeight="1">
      <c r="A612" s="401"/>
      <c r="B612" s="400"/>
      <c r="C612" s="399"/>
      <c r="D612" s="398"/>
      <c r="E612" s="397"/>
      <c r="F612" s="404"/>
      <c r="G612" s="394"/>
      <c r="H612" s="392">
        <f t="shared" si="86"/>
        <v>0</v>
      </c>
      <c r="I612" s="394"/>
      <c r="J612" s="392">
        <f t="shared" si="87"/>
        <v>0</v>
      </c>
      <c r="K612" s="393">
        <f t="shared" si="88"/>
        <v>0</v>
      </c>
      <c r="L612" s="392">
        <f t="shared" si="89"/>
        <v>0</v>
      </c>
      <c r="M612" s="402"/>
      <c r="N612" s="359" t="str">
        <f t="shared" si="90"/>
        <v/>
      </c>
    </row>
    <row r="613" spans="1:14" s="360" customFormat="1" ht="13.5" customHeight="1">
      <c r="A613" s="401"/>
      <c r="B613" s="400"/>
      <c r="C613" s="399"/>
      <c r="D613" s="398"/>
      <c r="E613" s="397"/>
      <c r="F613" s="404"/>
      <c r="G613" s="394"/>
      <c r="H613" s="392">
        <f t="shared" si="86"/>
        <v>0</v>
      </c>
      <c r="I613" s="394"/>
      <c r="J613" s="392">
        <f t="shared" si="87"/>
        <v>0</v>
      </c>
      <c r="K613" s="393">
        <f t="shared" si="88"/>
        <v>0</v>
      </c>
      <c r="L613" s="392">
        <f t="shared" si="89"/>
        <v>0</v>
      </c>
      <c r="M613" s="402"/>
      <c r="N613" s="359" t="str">
        <f t="shared" si="90"/>
        <v/>
      </c>
    </row>
    <row r="614" spans="1:14" s="360" customFormat="1" ht="13.5" customHeight="1">
      <c r="A614" s="401"/>
      <c r="B614" s="400"/>
      <c r="C614" s="399"/>
      <c r="D614" s="398"/>
      <c r="E614" s="397"/>
      <c r="F614" s="404"/>
      <c r="G614" s="394"/>
      <c r="H614" s="392">
        <f t="shared" ref="H614:H631" si="91">$F614*G614</f>
        <v>0</v>
      </c>
      <c r="I614" s="394"/>
      <c r="J614" s="392">
        <f t="shared" ref="J614:J631" si="92">$F614*I614</f>
        <v>0</v>
      </c>
      <c r="K614" s="393">
        <f t="shared" ref="K614:K631" si="93">G614-I614</f>
        <v>0</v>
      </c>
      <c r="L614" s="392">
        <f t="shared" ref="L614:L631" si="94">$F614*K614</f>
        <v>0</v>
      </c>
      <c r="M614" s="402"/>
      <c r="N614" s="359" t="str">
        <f t="shared" si="90"/>
        <v/>
      </c>
    </row>
    <row r="615" spans="1:14" s="360" customFormat="1" ht="13.5" customHeight="1">
      <c r="A615" s="401"/>
      <c r="B615" s="400"/>
      <c r="C615" s="399"/>
      <c r="D615" s="398"/>
      <c r="E615" s="397"/>
      <c r="F615" s="404"/>
      <c r="G615" s="394"/>
      <c r="H615" s="392">
        <f t="shared" si="91"/>
        <v>0</v>
      </c>
      <c r="I615" s="394"/>
      <c r="J615" s="392">
        <f t="shared" si="92"/>
        <v>0</v>
      </c>
      <c r="K615" s="393">
        <f t="shared" si="93"/>
        <v>0</v>
      </c>
      <c r="L615" s="392">
        <f t="shared" si="94"/>
        <v>0</v>
      </c>
      <c r="M615" s="402"/>
      <c r="N615" s="359" t="str">
        <f t="shared" si="90"/>
        <v/>
      </c>
    </row>
    <row r="616" spans="1:14" s="360" customFormat="1" ht="13.5" customHeight="1">
      <c r="A616" s="401"/>
      <c r="B616" s="400"/>
      <c r="C616" s="399"/>
      <c r="D616" s="398"/>
      <c r="E616" s="397"/>
      <c r="F616" s="404"/>
      <c r="G616" s="394"/>
      <c r="H616" s="392">
        <f t="shared" si="91"/>
        <v>0</v>
      </c>
      <c r="I616" s="394"/>
      <c r="J616" s="392">
        <f t="shared" si="92"/>
        <v>0</v>
      </c>
      <c r="K616" s="393">
        <f t="shared" si="93"/>
        <v>0</v>
      </c>
      <c r="L616" s="392">
        <f t="shared" si="94"/>
        <v>0</v>
      </c>
      <c r="M616" s="402"/>
      <c r="N616" s="359" t="str">
        <f t="shared" si="90"/>
        <v/>
      </c>
    </row>
    <row r="617" spans="1:14" s="360" customFormat="1" ht="13.5" customHeight="1">
      <c r="A617" s="401"/>
      <c r="B617" s="400"/>
      <c r="C617" s="399"/>
      <c r="D617" s="398"/>
      <c r="E617" s="397"/>
      <c r="F617" s="404"/>
      <c r="G617" s="394"/>
      <c r="H617" s="392">
        <f t="shared" si="91"/>
        <v>0</v>
      </c>
      <c r="I617" s="394"/>
      <c r="J617" s="392">
        <f t="shared" si="92"/>
        <v>0</v>
      </c>
      <c r="K617" s="393">
        <f t="shared" si="93"/>
        <v>0</v>
      </c>
      <c r="L617" s="392">
        <f t="shared" si="94"/>
        <v>0</v>
      </c>
      <c r="M617" s="402"/>
      <c r="N617" s="359" t="str">
        <f t="shared" si="90"/>
        <v/>
      </c>
    </row>
    <row r="618" spans="1:14" s="360" customFormat="1" ht="13.5" customHeight="1">
      <c r="A618" s="401"/>
      <c r="B618" s="400"/>
      <c r="C618" s="399"/>
      <c r="D618" s="398"/>
      <c r="E618" s="397"/>
      <c r="F618" s="404"/>
      <c r="G618" s="394"/>
      <c r="H618" s="392">
        <f t="shared" si="91"/>
        <v>0</v>
      </c>
      <c r="I618" s="394"/>
      <c r="J618" s="392">
        <f t="shared" si="92"/>
        <v>0</v>
      </c>
      <c r="K618" s="393">
        <f t="shared" si="93"/>
        <v>0</v>
      </c>
      <c r="L618" s="392">
        <f t="shared" si="94"/>
        <v>0</v>
      </c>
      <c r="M618" s="402"/>
      <c r="N618" s="359" t="str">
        <f t="shared" si="90"/>
        <v/>
      </c>
    </row>
    <row r="619" spans="1:14" s="360" customFormat="1" ht="13.5" customHeight="1">
      <c r="A619" s="401"/>
      <c r="B619" s="400"/>
      <c r="C619" s="399"/>
      <c r="D619" s="398"/>
      <c r="E619" s="397"/>
      <c r="F619" s="404"/>
      <c r="G619" s="394"/>
      <c r="H619" s="392">
        <f t="shared" si="91"/>
        <v>0</v>
      </c>
      <c r="I619" s="394"/>
      <c r="J619" s="392">
        <f t="shared" si="92"/>
        <v>0</v>
      </c>
      <c r="K619" s="393">
        <f t="shared" si="93"/>
        <v>0</v>
      </c>
      <c r="L619" s="392">
        <f t="shared" si="94"/>
        <v>0</v>
      </c>
      <c r="M619" s="402"/>
      <c r="N619" s="359" t="str">
        <f t="shared" si="90"/>
        <v/>
      </c>
    </row>
    <row r="620" spans="1:14" s="360" customFormat="1" ht="13.5" customHeight="1">
      <c r="A620" s="401"/>
      <c r="B620" s="400"/>
      <c r="C620" s="399"/>
      <c r="D620" s="398"/>
      <c r="E620" s="397"/>
      <c r="F620" s="404"/>
      <c r="G620" s="394"/>
      <c r="H620" s="392">
        <f t="shared" si="91"/>
        <v>0</v>
      </c>
      <c r="I620" s="394"/>
      <c r="J620" s="392">
        <f t="shared" si="92"/>
        <v>0</v>
      </c>
      <c r="K620" s="393">
        <f t="shared" si="93"/>
        <v>0</v>
      </c>
      <c r="L620" s="392">
        <f t="shared" si="94"/>
        <v>0</v>
      </c>
      <c r="M620" s="402"/>
      <c r="N620" s="359" t="str">
        <f t="shared" si="90"/>
        <v/>
      </c>
    </row>
    <row r="621" spans="1:14" s="360" customFormat="1" ht="13.5" customHeight="1">
      <c r="A621" s="401"/>
      <c r="B621" s="400"/>
      <c r="C621" s="399"/>
      <c r="D621" s="398"/>
      <c r="E621" s="397"/>
      <c r="F621" s="404"/>
      <c r="G621" s="394"/>
      <c r="H621" s="392">
        <f t="shared" si="91"/>
        <v>0</v>
      </c>
      <c r="I621" s="394"/>
      <c r="J621" s="392">
        <f t="shared" si="92"/>
        <v>0</v>
      </c>
      <c r="K621" s="393">
        <f t="shared" si="93"/>
        <v>0</v>
      </c>
      <c r="L621" s="392">
        <f t="shared" si="94"/>
        <v>0</v>
      </c>
      <c r="M621" s="402"/>
      <c r="N621" s="359" t="str">
        <f t="shared" si="90"/>
        <v/>
      </c>
    </row>
    <row r="622" spans="1:14" s="360" customFormat="1" ht="13.5" customHeight="1">
      <c r="A622" s="401"/>
      <c r="B622" s="400"/>
      <c r="C622" s="399"/>
      <c r="D622" s="398"/>
      <c r="E622" s="397"/>
      <c r="F622" s="404"/>
      <c r="G622" s="394"/>
      <c r="H622" s="392">
        <f t="shared" si="91"/>
        <v>0</v>
      </c>
      <c r="I622" s="394"/>
      <c r="J622" s="392">
        <f t="shared" si="92"/>
        <v>0</v>
      </c>
      <c r="K622" s="393">
        <f t="shared" si="93"/>
        <v>0</v>
      </c>
      <c r="L622" s="392">
        <f t="shared" si="94"/>
        <v>0</v>
      </c>
      <c r="M622" s="402"/>
      <c r="N622" s="359" t="str">
        <f t="shared" si="90"/>
        <v/>
      </c>
    </row>
    <row r="623" spans="1:14" s="360" customFormat="1" ht="13.5" customHeight="1">
      <c r="A623" s="401"/>
      <c r="B623" s="400"/>
      <c r="C623" s="399"/>
      <c r="D623" s="398"/>
      <c r="E623" s="397"/>
      <c r="F623" s="404"/>
      <c r="G623" s="394"/>
      <c r="H623" s="392">
        <f t="shared" si="91"/>
        <v>0</v>
      </c>
      <c r="I623" s="394"/>
      <c r="J623" s="392">
        <f t="shared" si="92"/>
        <v>0</v>
      </c>
      <c r="K623" s="393">
        <f t="shared" si="93"/>
        <v>0</v>
      </c>
      <c r="L623" s="392">
        <f t="shared" si="94"/>
        <v>0</v>
      </c>
      <c r="M623" s="402"/>
      <c r="N623" s="359" t="str">
        <f t="shared" si="90"/>
        <v/>
      </c>
    </row>
    <row r="624" spans="1:14" s="360" customFormat="1" ht="13.5" customHeight="1">
      <c r="A624" s="401"/>
      <c r="B624" s="400"/>
      <c r="C624" s="399"/>
      <c r="D624" s="398"/>
      <c r="E624" s="397"/>
      <c r="F624" s="404"/>
      <c r="G624" s="394"/>
      <c r="H624" s="392">
        <f t="shared" si="91"/>
        <v>0</v>
      </c>
      <c r="I624" s="394"/>
      <c r="J624" s="392">
        <f t="shared" si="92"/>
        <v>0</v>
      </c>
      <c r="K624" s="393">
        <f t="shared" si="93"/>
        <v>0</v>
      </c>
      <c r="L624" s="392">
        <f t="shared" si="94"/>
        <v>0</v>
      </c>
      <c r="M624" s="402"/>
      <c r="N624" s="359" t="str">
        <f t="shared" si="90"/>
        <v/>
      </c>
    </row>
    <row r="625" spans="1:17" s="360" customFormat="1" ht="13.5" customHeight="1">
      <c r="A625" s="401"/>
      <c r="B625" s="400"/>
      <c r="C625" s="399"/>
      <c r="D625" s="398"/>
      <c r="E625" s="397"/>
      <c r="F625" s="404"/>
      <c r="G625" s="394"/>
      <c r="H625" s="392">
        <f t="shared" si="91"/>
        <v>0</v>
      </c>
      <c r="I625" s="394"/>
      <c r="J625" s="392">
        <f t="shared" si="92"/>
        <v>0</v>
      </c>
      <c r="K625" s="393">
        <f t="shared" si="93"/>
        <v>0</v>
      </c>
      <c r="L625" s="392">
        <f t="shared" si="94"/>
        <v>0</v>
      </c>
      <c r="M625" s="402"/>
      <c r="N625" s="359" t="str">
        <f t="shared" si="90"/>
        <v/>
      </c>
    </row>
    <row r="626" spans="1:17" s="360" customFormat="1" ht="13.5" customHeight="1">
      <c r="A626" s="401"/>
      <c r="B626" s="400"/>
      <c r="C626" s="399"/>
      <c r="D626" s="398"/>
      <c r="E626" s="397"/>
      <c r="F626" s="404"/>
      <c r="G626" s="394"/>
      <c r="H626" s="392">
        <f t="shared" si="91"/>
        <v>0</v>
      </c>
      <c r="I626" s="394"/>
      <c r="J626" s="392">
        <f t="shared" si="92"/>
        <v>0</v>
      </c>
      <c r="K626" s="393">
        <f t="shared" si="93"/>
        <v>0</v>
      </c>
      <c r="L626" s="392">
        <f t="shared" si="94"/>
        <v>0</v>
      </c>
      <c r="M626" s="402"/>
      <c r="N626" s="359" t="str">
        <f t="shared" si="90"/>
        <v/>
      </c>
    </row>
    <row r="627" spans="1:17" s="360" customFormat="1" ht="13.5" customHeight="1">
      <c r="A627" s="401"/>
      <c r="B627" s="400"/>
      <c r="C627" s="399"/>
      <c r="D627" s="398"/>
      <c r="E627" s="397"/>
      <c r="F627" s="404"/>
      <c r="G627" s="394"/>
      <c r="H627" s="392">
        <f t="shared" si="91"/>
        <v>0</v>
      </c>
      <c r="I627" s="394"/>
      <c r="J627" s="392">
        <f t="shared" si="92"/>
        <v>0</v>
      </c>
      <c r="K627" s="393">
        <f t="shared" si="93"/>
        <v>0</v>
      </c>
      <c r="L627" s="392">
        <f t="shared" si="94"/>
        <v>0</v>
      </c>
      <c r="M627" s="402"/>
      <c r="N627" s="359" t="str">
        <f t="shared" si="90"/>
        <v/>
      </c>
    </row>
    <row r="628" spans="1:17" s="360" customFormat="1" ht="13.5" customHeight="1">
      <c r="A628" s="401"/>
      <c r="B628" s="400"/>
      <c r="C628" s="399"/>
      <c r="D628" s="398"/>
      <c r="E628" s="397"/>
      <c r="F628" s="404"/>
      <c r="G628" s="394"/>
      <c r="H628" s="392">
        <f t="shared" si="91"/>
        <v>0</v>
      </c>
      <c r="I628" s="394"/>
      <c r="J628" s="392">
        <f t="shared" si="92"/>
        <v>0</v>
      </c>
      <c r="K628" s="393">
        <f t="shared" si="93"/>
        <v>0</v>
      </c>
      <c r="L628" s="392">
        <f t="shared" si="94"/>
        <v>0</v>
      </c>
      <c r="M628" s="402"/>
      <c r="N628" s="359" t="str">
        <f t="shared" si="90"/>
        <v/>
      </c>
    </row>
    <row r="629" spans="1:17" s="360" customFormat="1" ht="13.5" customHeight="1">
      <c r="A629" s="401"/>
      <c r="B629" s="400"/>
      <c r="C629" s="399"/>
      <c r="D629" s="398"/>
      <c r="E629" s="397"/>
      <c r="F629" s="404"/>
      <c r="G629" s="394"/>
      <c r="H629" s="392">
        <f t="shared" si="91"/>
        <v>0</v>
      </c>
      <c r="I629" s="394"/>
      <c r="J629" s="392">
        <f t="shared" si="92"/>
        <v>0</v>
      </c>
      <c r="K629" s="393">
        <f t="shared" si="93"/>
        <v>0</v>
      </c>
      <c r="L629" s="392">
        <f t="shared" si="94"/>
        <v>0</v>
      </c>
      <c r="M629" s="402"/>
      <c r="N629" s="359" t="str">
        <f t="shared" si="90"/>
        <v/>
      </c>
    </row>
    <row r="630" spans="1:17" s="360" customFormat="1" ht="13.5" customHeight="1">
      <c r="A630" s="401"/>
      <c r="B630" s="400"/>
      <c r="C630" s="399"/>
      <c r="D630" s="398"/>
      <c r="E630" s="397"/>
      <c r="F630" s="403"/>
      <c r="G630" s="394"/>
      <c r="H630" s="392">
        <f t="shared" si="91"/>
        <v>0</v>
      </c>
      <c r="I630" s="394"/>
      <c r="J630" s="392">
        <f t="shared" si="92"/>
        <v>0</v>
      </c>
      <c r="K630" s="393">
        <f t="shared" si="93"/>
        <v>0</v>
      </c>
      <c r="L630" s="392">
        <f t="shared" si="94"/>
        <v>0</v>
      </c>
      <c r="M630" s="402"/>
      <c r="N630" s="359" t="str">
        <f t="shared" si="90"/>
        <v/>
      </c>
    </row>
    <row r="631" spans="1:17" s="360" customFormat="1" ht="14.25" customHeight="1" thickBot="1">
      <c r="A631" s="401"/>
      <c r="B631" s="400"/>
      <c r="C631" s="399"/>
      <c r="D631" s="398"/>
      <c r="E631" s="397"/>
      <c r="F631" s="396"/>
      <c r="G631" s="395"/>
      <c r="H631" s="392">
        <f t="shared" si="91"/>
        <v>0</v>
      </c>
      <c r="I631" s="394"/>
      <c r="J631" s="392">
        <f t="shared" si="92"/>
        <v>0</v>
      </c>
      <c r="K631" s="393">
        <f t="shared" si="93"/>
        <v>0</v>
      </c>
      <c r="L631" s="392">
        <f t="shared" si="94"/>
        <v>0</v>
      </c>
      <c r="M631" s="391"/>
      <c r="N631" s="359" t="str">
        <f t="shared" si="90"/>
        <v/>
      </c>
    </row>
    <row r="632" spans="1:17" s="360" customFormat="1" ht="13.8" thickTop="1">
      <c r="A632" s="390" t="s">
        <v>293</v>
      </c>
      <c r="B632" s="389" t="s">
        <v>302</v>
      </c>
      <c r="C632" s="388"/>
      <c r="D632" s="387" t="s">
        <v>299</v>
      </c>
      <c r="E632" s="386" t="s">
        <v>293</v>
      </c>
      <c r="F632" s="385" t="s">
        <v>293</v>
      </c>
      <c r="G632" s="384" t="s">
        <v>293</v>
      </c>
      <c r="H632" s="383">
        <f>SUMIFS(H582:H631,$A582:$A631,"設備費")</f>
        <v>0</v>
      </c>
      <c r="I632" s="384" t="s">
        <v>292</v>
      </c>
      <c r="J632" s="383">
        <f>SUMIFS(J582:J631,$A582:$A631,"設備費")</f>
        <v>0</v>
      </c>
      <c r="K632" s="384" t="s">
        <v>292</v>
      </c>
      <c r="L632" s="383">
        <f>SUMIFS(L582:L631,$A582:$A631,"設備費")</f>
        <v>0</v>
      </c>
      <c r="M632" s="382" t="s">
        <v>293</v>
      </c>
      <c r="N632" s="359" t="str">
        <f t="shared" si="90"/>
        <v/>
      </c>
      <c r="O632" s="360" t="s">
        <v>301</v>
      </c>
    </row>
    <row r="633" spans="1:17" s="360" customFormat="1">
      <c r="A633" s="381" t="s">
        <v>293</v>
      </c>
      <c r="B633" s="380" t="s">
        <v>300</v>
      </c>
      <c r="C633" s="379"/>
      <c r="D633" s="378" t="s">
        <v>299</v>
      </c>
      <c r="E633" s="377" t="s">
        <v>293</v>
      </c>
      <c r="F633" s="376" t="s">
        <v>293</v>
      </c>
      <c r="G633" s="375" t="s">
        <v>293</v>
      </c>
      <c r="H633" s="374">
        <f>SUMIFS(H582:H631,$A582:$A631,"工事費")</f>
        <v>0</v>
      </c>
      <c r="I633" s="375" t="s">
        <v>292</v>
      </c>
      <c r="J633" s="374">
        <f>SUMIFS(J582:J631,$A582:$A631,"工事費")</f>
        <v>0</v>
      </c>
      <c r="K633" s="375" t="s">
        <v>292</v>
      </c>
      <c r="L633" s="374">
        <f>SUMIFS(L582:L631,$A582:$A631,"工事費")</f>
        <v>0</v>
      </c>
      <c r="M633" s="373" t="s">
        <v>293</v>
      </c>
      <c r="N633" s="359" t="str">
        <f t="shared" si="90"/>
        <v/>
      </c>
      <c r="O633" s="372" t="s">
        <v>298</v>
      </c>
      <c r="P633" s="372" t="s">
        <v>297</v>
      </c>
      <c r="Q633" s="372" t="s">
        <v>296</v>
      </c>
    </row>
    <row r="634" spans="1:17" s="360" customFormat="1" ht="13.8" thickBot="1">
      <c r="A634" s="371" t="s">
        <v>293</v>
      </c>
      <c r="B634" s="370" t="s">
        <v>295</v>
      </c>
      <c r="C634" s="369"/>
      <c r="D634" s="368" t="s">
        <v>294</v>
      </c>
      <c r="E634" s="367" t="s">
        <v>293</v>
      </c>
      <c r="F634" s="366" t="s">
        <v>293</v>
      </c>
      <c r="G634" s="364" t="s">
        <v>293</v>
      </c>
      <c r="H634" s="365">
        <f>SUM(H582:H631)</f>
        <v>0</v>
      </c>
      <c r="I634" s="364" t="s">
        <v>292</v>
      </c>
      <c r="J634" s="365">
        <f>SUM(J582:J631)</f>
        <v>0</v>
      </c>
      <c r="K634" s="364" t="s">
        <v>292</v>
      </c>
      <c r="L634" s="363">
        <f>SUM(L582:L631)</f>
        <v>0</v>
      </c>
      <c r="M634" s="362" t="s">
        <v>291</v>
      </c>
      <c r="N634" s="359" t="str">
        <f t="shared" si="90"/>
        <v/>
      </c>
      <c r="O634" s="361" t="str">
        <f>IF(SUM(H632:H633)=H634,"","入力ミス")</f>
        <v/>
      </c>
      <c r="P634" s="361" t="str">
        <f>IF(SUM(J632:J633)=J634,"","入力ミス")</f>
        <v/>
      </c>
      <c r="Q634" s="361" t="str">
        <f>IF(SUM(L632:L633)=L634,"","入力ミス")</f>
        <v/>
      </c>
    </row>
  </sheetData>
  <mergeCells count="20">
    <mergeCell ref="A74:A76"/>
    <mergeCell ref="E74:E76"/>
    <mergeCell ref="F74:L74"/>
    <mergeCell ref="M74:M76"/>
    <mergeCell ref="F75:F76"/>
    <mergeCell ref="G75:H75"/>
    <mergeCell ref="I75:J75"/>
    <mergeCell ref="K75:L75"/>
    <mergeCell ref="B75:C75"/>
    <mergeCell ref="G8:H8"/>
    <mergeCell ref="I8:J8"/>
    <mergeCell ref="K8:L8"/>
    <mergeCell ref="B8:D8"/>
    <mergeCell ref="A2:M2"/>
    <mergeCell ref="A4:B4"/>
    <mergeCell ref="A7:A9"/>
    <mergeCell ref="E7:E9"/>
    <mergeCell ref="F7:L7"/>
    <mergeCell ref="M7:M9"/>
    <mergeCell ref="F8:F9"/>
  </mergeCells>
  <phoneticPr fontId="2"/>
  <dataValidations count="1">
    <dataValidation type="list" allowBlank="1" showInputMessage="1" showErrorMessage="1" sqref="A77:A634">
      <formula1>"BELS,設備費,工事費,事務費"</formula1>
    </dataValidation>
  </dataValidations>
  <pageMargins left="0.70866141732283472" right="0" top="0.74803149606299213" bottom="0.74803149606299213" header="0.31496062992125984" footer="0.31496062992125984"/>
  <pageSetup paperSize="9" scale="72" orientation="portrait" r:id="rId1"/>
  <rowBreaks count="2" manualBreakCount="2">
    <brk id="72" max="12" man="1"/>
    <brk id="148" max="12" man="1"/>
  </rowBreaks>
  <colBreaks count="1" manualBreakCount="1">
    <brk id="13"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36"/>
  <sheetViews>
    <sheetView showGridLines="0" zoomScaleNormal="100" zoomScaleSheetLayoutView="100" workbookViewId="0">
      <selection activeCell="I1" sqref="I1"/>
    </sheetView>
  </sheetViews>
  <sheetFormatPr defaultRowHeight="18"/>
  <cols>
    <col min="1" max="9" width="9.3984375" customWidth="1"/>
    <col min="10" max="25" width="9" style="57"/>
  </cols>
  <sheetData>
    <row r="1" spans="1:14" ht="18.600000000000001" thickBot="1">
      <c r="A1" s="29" t="s">
        <v>839</v>
      </c>
      <c r="B1" s="31"/>
      <c r="C1" s="31"/>
      <c r="D1" s="31"/>
      <c r="E1" s="31"/>
      <c r="F1" s="56"/>
      <c r="G1" s="134"/>
      <c r="H1" s="31"/>
      <c r="I1" s="848" t="s">
        <v>892</v>
      </c>
    </row>
    <row r="2" spans="1:14">
      <c r="A2" s="996" t="str">
        <f>注意事項等!A2</f>
        <v>福島県ＺＥＢ化モデル事業補助金</v>
      </c>
      <c r="B2" s="996"/>
      <c r="C2" s="996"/>
      <c r="D2" s="996"/>
      <c r="E2" s="996"/>
      <c r="F2" s="996"/>
      <c r="G2" s="996"/>
      <c r="H2" s="996"/>
      <c r="I2" s="996"/>
    </row>
    <row r="3" spans="1:14">
      <c r="A3" s="18"/>
    </row>
    <row r="4" spans="1:14">
      <c r="A4" s="165" t="s">
        <v>840</v>
      </c>
      <c r="I4" s="849"/>
    </row>
    <row r="5" spans="1:14">
      <c r="A5" s="165"/>
    </row>
    <row r="6" spans="1:14">
      <c r="A6" s="1183" t="s">
        <v>845</v>
      </c>
      <c r="B6" s="1183"/>
      <c r="C6" s="1238" t="s">
        <v>681</v>
      </c>
      <c r="D6" s="1238"/>
      <c r="E6" s="1238"/>
    </row>
    <row r="7" spans="1:14" ht="18.600000000000001" thickBot="1">
      <c r="A7" s="165"/>
    </row>
    <row r="8" spans="1:14">
      <c r="A8" s="767"/>
      <c r="B8" s="757"/>
      <c r="C8" s="757"/>
      <c r="D8" s="757"/>
      <c r="E8" s="757"/>
      <c r="F8" s="757"/>
      <c r="G8" s="757"/>
      <c r="H8" s="757"/>
      <c r="I8" s="758"/>
    </row>
    <row r="9" spans="1:14">
      <c r="A9" s="765" t="s">
        <v>673</v>
      </c>
      <c r="B9" s="759"/>
      <c r="C9" s="759"/>
      <c r="D9" s="759"/>
      <c r="E9" s="759"/>
      <c r="F9" s="759"/>
      <c r="G9" s="759"/>
      <c r="H9" s="759"/>
      <c r="I9" s="760"/>
      <c r="K9" s="751" t="s">
        <v>132</v>
      </c>
      <c r="L9" s="64"/>
      <c r="N9" s="68"/>
    </row>
    <row r="10" spans="1:14">
      <c r="A10" s="766" t="s">
        <v>672</v>
      </c>
      <c r="B10" s="159"/>
      <c r="C10" s="759"/>
      <c r="D10" s="759"/>
      <c r="E10" s="759"/>
      <c r="F10" s="759"/>
      <c r="G10" s="759"/>
      <c r="H10" s="759"/>
      <c r="I10" s="760"/>
      <c r="K10" s="161"/>
      <c r="L10" s="64"/>
    </row>
    <row r="11" spans="1:14">
      <c r="A11" s="766" t="s">
        <v>674</v>
      </c>
      <c r="C11" s="759"/>
      <c r="D11" s="759"/>
      <c r="E11" s="759"/>
      <c r="F11" s="759"/>
      <c r="G11" s="759"/>
      <c r="H11" s="759"/>
      <c r="I11" s="760"/>
      <c r="K11" s="161"/>
      <c r="L11" s="64"/>
      <c r="N11" s="68"/>
    </row>
    <row r="12" spans="1:14">
      <c r="A12" s="766"/>
      <c r="C12" s="759"/>
      <c r="D12" s="759"/>
      <c r="E12" s="759"/>
      <c r="F12" s="759"/>
      <c r="G12" s="759"/>
      <c r="H12" s="759"/>
      <c r="I12" s="760"/>
      <c r="K12" s="751" t="s">
        <v>77</v>
      </c>
      <c r="L12" s="64"/>
      <c r="N12" s="68"/>
    </row>
    <row r="13" spans="1:14">
      <c r="A13" s="766" t="s">
        <v>675</v>
      </c>
      <c r="C13" s="759"/>
      <c r="D13" s="759"/>
      <c r="E13" s="759"/>
      <c r="F13" s="759"/>
      <c r="G13" s="759"/>
      <c r="H13" s="759"/>
      <c r="I13" s="760"/>
      <c r="K13" s="161" t="s">
        <v>668</v>
      </c>
      <c r="L13" s="64"/>
      <c r="N13" s="68"/>
    </row>
    <row r="14" spans="1:14">
      <c r="A14" s="765" t="s">
        <v>676</v>
      </c>
      <c r="B14" s="759"/>
      <c r="C14" s="759"/>
      <c r="D14" s="759"/>
      <c r="E14" s="759"/>
      <c r="F14" s="759"/>
      <c r="G14" s="759"/>
      <c r="H14" s="759"/>
      <c r="I14" s="760"/>
      <c r="K14" s="161" t="s">
        <v>657</v>
      </c>
      <c r="L14" s="64"/>
      <c r="N14" s="68"/>
    </row>
    <row r="15" spans="1:14">
      <c r="A15" s="765" t="s">
        <v>677</v>
      </c>
      <c r="B15" s="759"/>
      <c r="C15" s="759"/>
      <c r="D15" s="759"/>
      <c r="E15" s="759"/>
      <c r="F15" s="759"/>
      <c r="G15" s="759"/>
      <c r="H15" s="759"/>
      <c r="I15" s="760"/>
      <c r="K15" s="64" t="s">
        <v>669</v>
      </c>
      <c r="L15" s="64"/>
      <c r="N15" s="68"/>
    </row>
    <row r="16" spans="1:14">
      <c r="A16" s="765" t="s">
        <v>678</v>
      </c>
      <c r="B16" s="759"/>
      <c r="C16" s="759"/>
      <c r="D16" s="759"/>
      <c r="E16" s="759"/>
      <c r="F16" s="759"/>
      <c r="G16" s="759"/>
      <c r="H16" s="759"/>
      <c r="I16" s="760"/>
      <c r="K16" s="161" t="s">
        <v>659</v>
      </c>
      <c r="L16" s="64"/>
      <c r="N16" s="68"/>
    </row>
    <row r="17" spans="1:16">
      <c r="A17" s="350"/>
      <c r="B17" s="759"/>
      <c r="F17" s="759"/>
      <c r="G17" s="759"/>
      <c r="H17" s="759"/>
      <c r="I17" s="760"/>
      <c r="K17" s="161" t="s">
        <v>658</v>
      </c>
      <c r="L17" s="64"/>
      <c r="M17" s="64"/>
      <c r="N17" s="752"/>
      <c r="O17" s="64"/>
    </row>
    <row r="18" spans="1:16">
      <c r="A18" s="328"/>
      <c r="B18" s="759" t="s">
        <v>679</v>
      </c>
      <c r="C18" s="759"/>
      <c r="D18" s="759"/>
      <c r="E18" s="759"/>
      <c r="F18" s="759" t="s">
        <v>680</v>
      </c>
      <c r="G18" s="759"/>
      <c r="H18" s="759"/>
      <c r="I18" s="760"/>
      <c r="K18" s="161" t="s">
        <v>662</v>
      </c>
      <c r="L18" s="64"/>
      <c r="M18" s="64"/>
      <c r="N18" s="752"/>
      <c r="O18" s="64"/>
    </row>
    <row r="19" spans="1:16">
      <c r="A19" s="328"/>
      <c r="B19" s="759"/>
      <c r="C19" s="759"/>
      <c r="D19" s="759"/>
      <c r="E19" s="759"/>
      <c r="F19" s="759"/>
      <c r="G19" s="759"/>
      <c r="H19" s="759"/>
      <c r="I19" s="760"/>
      <c r="K19" s="161"/>
      <c r="L19" s="64"/>
      <c r="M19" s="64"/>
      <c r="N19" s="752"/>
      <c r="O19" s="64"/>
    </row>
    <row r="20" spans="1:16">
      <c r="A20" s="328"/>
      <c r="B20" s="759"/>
      <c r="C20" s="759"/>
      <c r="D20" s="759"/>
      <c r="E20" s="759"/>
      <c r="F20" s="759"/>
      <c r="G20" s="759"/>
      <c r="H20" s="759"/>
      <c r="I20" s="760"/>
      <c r="K20" s="753" t="s">
        <v>660</v>
      </c>
      <c r="L20" s="753"/>
      <c r="M20" s="753"/>
      <c r="N20" s="754"/>
      <c r="O20" s="753"/>
    </row>
    <row r="21" spans="1:16">
      <c r="A21" s="328"/>
      <c r="B21" s="759"/>
      <c r="C21" s="759"/>
      <c r="D21" s="759"/>
      <c r="E21" s="759"/>
      <c r="F21" s="759"/>
      <c r="G21" s="759"/>
      <c r="H21" s="759"/>
      <c r="I21" s="760"/>
      <c r="K21" s="753"/>
      <c r="L21" s="753" t="s">
        <v>661</v>
      </c>
      <c r="M21" s="753"/>
      <c r="N21" s="754"/>
      <c r="O21" s="753"/>
    </row>
    <row r="22" spans="1:16">
      <c r="A22" s="328"/>
      <c r="B22" s="759"/>
      <c r="C22" s="759"/>
      <c r="D22" s="759"/>
      <c r="E22" s="759"/>
      <c r="F22" s="759"/>
      <c r="G22" s="759"/>
      <c r="H22" s="759"/>
      <c r="I22" s="760"/>
      <c r="K22" s="753"/>
      <c r="L22" s="753"/>
      <c r="M22" s="753" t="s">
        <v>719</v>
      </c>
      <c r="N22" s="754"/>
      <c r="O22" s="753"/>
    </row>
    <row r="23" spans="1:16">
      <c r="A23" s="328"/>
      <c r="B23" s="759"/>
      <c r="C23" s="759"/>
      <c r="D23" s="759"/>
      <c r="E23" s="759"/>
      <c r="F23" s="759"/>
      <c r="G23" s="759"/>
      <c r="H23" s="759"/>
      <c r="I23" s="760"/>
      <c r="K23" s="753"/>
      <c r="L23" s="753"/>
      <c r="M23" s="753" t="s">
        <v>720</v>
      </c>
      <c r="N23" s="754"/>
      <c r="O23" s="753"/>
    </row>
    <row r="24" spans="1:16">
      <c r="A24" s="328"/>
      <c r="B24" s="759"/>
      <c r="C24" s="759"/>
      <c r="D24" s="759"/>
      <c r="E24" s="759"/>
      <c r="F24" s="759"/>
      <c r="G24" s="759"/>
      <c r="H24" s="759"/>
      <c r="I24" s="760"/>
      <c r="L24" s="753"/>
      <c r="M24" s="753"/>
      <c r="N24" s="753"/>
      <c r="O24" s="754"/>
      <c r="P24" s="753"/>
    </row>
    <row r="25" spans="1:16">
      <c r="A25" s="328"/>
      <c r="B25" s="759"/>
      <c r="C25" s="759"/>
      <c r="D25" s="759"/>
      <c r="E25" s="759"/>
      <c r="F25" s="759"/>
      <c r="G25" s="759"/>
      <c r="H25" s="759"/>
      <c r="I25" s="760"/>
      <c r="L25" s="753"/>
      <c r="M25" s="753"/>
      <c r="N25" s="753"/>
      <c r="O25" s="754"/>
      <c r="P25" s="753"/>
    </row>
    <row r="26" spans="1:16">
      <c r="A26" s="761"/>
      <c r="B26" s="759"/>
      <c r="C26" s="759"/>
      <c r="D26" s="759"/>
      <c r="E26" s="759"/>
      <c r="F26" s="759"/>
      <c r="G26" s="759"/>
      <c r="H26" s="759"/>
      <c r="I26" s="760"/>
      <c r="L26" s="753"/>
      <c r="M26" s="753"/>
      <c r="N26" s="753"/>
      <c r="O26" s="754"/>
      <c r="P26" s="753"/>
    </row>
    <row r="27" spans="1:16">
      <c r="A27" s="328"/>
      <c r="B27" s="759"/>
      <c r="C27" s="759"/>
      <c r="D27" s="759"/>
      <c r="E27" s="759"/>
      <c r="F27" s="759"/>
      <c r="G27" s="759"/>
      <c r="H27" s="759"/>
      <c r="I27" s="760"/>
      <c r="L27" s="753"/>
      <c r="M27" s="753"/>
      <c r="N27" s="753"/>
      <c r="O27" s="754"/>
      <c r="P27" s="753"/>
    </row>
    <row r="28" spans="1:16">
      <c r="A28" s="761"/>
      <c r="B28" s="759"/>
      <c r="C28" s="759"/>
      <c r="D28" s="759"/>
      <c r="E28" s="759"/>
      <c r="F28" s="759"/>
      <c r="G28" s="759"/>
      <c r="H28" s="759"/>
      <c r="I28" s="760"/>
      <c r="L28" s="753"/>
      <c r="M28" s="753"/>
      <c r="N28" s="753"/>
      <c r="O28" s="754"/>
      <c r="P28" s="753"/>
    </row>
    <row r="29" spans="1:16">
      <c r="A29" s="761"/>
      <c r="B29" s="759"/>
      <c r="C29" s="759"/>
      <c r="D29" s="759"/>
      <c r="E29" s="759"/>
      <c r="F29" s="759"/>
      <c r="G29" s="759"/>
      <c r="H29" s="759"/>
      <c r="I29" s="760"/>
      <c r="L29" s="753"/>
      <c r="M29" s="753"/>
      <c r="N29" s="753"/>
      <c r="O29" s="754"/>
      <c r="P29" s="753"/>
    </row>
    <row r="30" spans="1:16">
      <c r="A30" s="761"/>
      <c r="B30" s="759"/>
      <c r="C30" s="759"/>
      <c r="D30" s="759"/>
      <c r="E30" s="759"/>
      <c r="F30" s="759"/>
      <c r="G30" s="759"/>
      <c r="H30" s="759"/>
      <c r="I30" s="760"/>
      <c r="N30" s="68"/>
    </row>
    <row r="31" spans="1:16">
      <c r="A31" s="761"/>
      <c r="B31" s="759"/>
      <c r="C31" s="759"/>
      <c r="D31" s="759"/>
      <c r="E31" s="759"/>
      <c r="F31" s="759"/>
      <c r="G31" s="759"/>
      <c r="H31" s="759"/>
      <c r="I31" s="760"/>
    </row>
    <row r="32" spans="1:16">
      <c r="A32" s="761"/>
      <c r="B32" s="759"/>
      <c r="C32" s="759"/>
      <c r="D32" s="759"/>
      <c r="E32" s="759"/>
      <c r="F32" s="759"/>
      <c r="G32" s="759"/>
      <c r="H32" s="759"/>
      <c r="I32" s="760"/>
    </row>
    <row r="33" spans="1:9" ht="18.600000000000001" thickBot="1">
      <c r="A33" s="762"/>
      <c r="B33" s="763"/>
      <c r="C33" s="763"/>
      <c r="D33" s="763"/>
      <c r="E33" s="763"/>
      <c r="F33" s="763"/>
      <c r="G33" s="763"/>
      <c r="H33" s="763"/>
      <c r="I33" s="764"/>
    </row>
    <row r="34" spans="1:9">
      <c r="A34" s="27" t="s">
        <v>392</v>
      </c>
    </row>
    <row r="35" spans="1:9">
      <c r="A35" s="12" t="s">
        <v>78</v>
      </c>
    </row>
    <row r="36" spans="1:9">
      <c r="A36" s="12"/>
    </row>
  </sheetData>
  <mergeCells count="3">
    <mergeCell ref="A6:B6"/>
    <mergeCell ref="C6:E6"/>
    <mergeCell ref="A2:I2"/>
  </mergeCells>
  <phoneticPr fontId="2"/>
  <pageMargins left="0.70866141732283472" right="0"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
  <sheetViews>
    <sheetView showGridLines="0" zoomScaleNormal="100" zoomScaleSheetLayoutView="110" workbookViewId="0">
      <selection activeCell="B9" sqref="B9:E9"/>
    </sheetView>
  </sheetViews>
  <sheetFormatPr defaultColWidth="8.5" defaultRowHeight="18"/>
  <cols>
    <col min="1" max="1" width="15.19921875" style="5" customWidth="1"/>
    <col min="2" max="2" width="21" style="5" customWidth="1"/>
    <col min="3" max="3" width="19.3984375" style="5" customWidth="1"/>
    <col min="4" max="4" width="11.69921875" style="5" customWidth="1"/>
    <col min="5" max="5" width="18.5" style="5" customWidth="1"/>
    <col min="6" max="6" width="9.3984375" style="58" customWidth="1"/>
    <col min="7" max="8" width="9.3984375" style="124" customWidth="1"/>
    <col min="9" max="11" width="8.5" style="124"/>
    <col min="12" max="12" width="8.5" style="59"/>
    <col min="13" max="14" width="8.5" style="81"/>
    <col min="15" max="24" width="8.5" style="58"/>
    <col min="25" max="28" width="8.5" style="34"/>
    <col min="29" max="16384" width="8.5" style="5"/>
  </cols>
  <sheetData>
    <row r="1" spans="1:8">
      <c r="A1" s="29" t="s">
        <v>839</v>
      </c>
      <c r="B1" s="30"/>
      <c r="C1" s="30"/>
      <c r="D1" s="55"/>
      <c r="E1" s="135" t="str">
        <f>IF($B$9="","","申請者名："&amp;$B$9)</f>
        <v/>
      </c>
    </row>
    <row r="2" spans="1:8">
      <c r="A2" s="879" t="str">
        <f>注意事項等!A2</f>
        <v>福島県ＺＥＢ化モデル事業補助金</v>
      </c>
      <c r="B2" s="879"/>
      <c r="C2" s="879"/>
      <c r="D2" s="879"/>
      <c r="E2" s="879"/>
    </row>
    <row r="3" spans="1:8">
      <c r="A3" s="18"/>
    </row>
    <row r="4" spans="1:8" ht="18.600000000000001" thickBot="1">
      <c r="A4" s="121" t="s">
        <v>0</v>
      </c>
      <c r="B4"/>
      <c r="C4"/>
      <c r="D4"/>
      <c r="E4"/>
    </row>
    <row r="5" spans="1:8" ht="21.9" customHeight="1">
      <c r="A5" s="9" t="s">
        <v>1</v>
      </c>
      <c r="B5" s="863"/>
      <c r="C5" s="864"/>
      <c r="D5" s="865"/>
      <c r="E5" s="866"/>
    </row>
    <row r="6" spans="1:8" ht="21.9" customHeight="1">
      <c r="A6" s="880" t="s">
        <v>36</v>
      </c>
      <c r="B6" s="873" t="s">
        <v>878</v>
      </c>
      <c r="C6" s="875"/>
      <c r="D6" s="871" t="s">
        <v>877</v>
      </c>
      <c r="E6" s="877" t="s">
        <v>865</v>
      </c>
      <c r="G6" s="123" t="s">
        <v>866</v>
      </c>
    </row>
    <row r="7" spans="1:8" ht="21.9" customHeight="1">
      <c r="A7" s="881"/>
      <c r="B7" s="874"/>
      <c r="C7" s="876"/>
      <c r="D7" s="872"/>
      <c r="E7" s="878"/>
      <c r="G7" s="123" t="s">
        <v>867</v>
      </c>
    </row>
    <row r="8" spans="1:8" ht="21.9" customHeight="1">
      <c r="A8" s="843" t="s">
        <v>110</v>
      </c>
      <c r="B8" s="860"/>
      <c r="C8" s="861"/>
      <c r="D8" s="861"/>
      <c r="E8" s="862"/>
      <c r="G8" s="123"/>
    </row>
    <row r="9" spans="1:8" ht="21.9" customHeight="1">
      <c r="A9" s="10" t="s">
        <v>2</v>
      </c>
      <c r="B9" s="867"/>
      <c r="C9" s="868"/>
      <c r="D9" s="869"/>
      <c r="E9" s="870"/>
      <c r="G9" s="123"/>
      <c r="H9" s="126"/>
    </row>
    <row r="10" spans="1:8" ht="21.9" customHeight="1">
      <c r="A10" s="78" t="s">
        <v>110</v>
      </c>
      <c r="B10" s="860"/>
      <c r="C10" s="861"/>
      <c r="D10" s="861"/>
      <c r="E10" s="862"/>
    </row>
    <row r="11" spans="1:8" ht="21.9" customHeight="1">
      <c r="A11" s="10" t="s">
        <v>3</v>
      </c>
      <c r="B11" s="856"/>
      <c r="C11" s="857"/>
      <c r="D11" s="858"/>
      <c r="E11" s="859"/>
    </row>
    <row r="12" spans="1:8" ht="21.9" customHeight="1">
      <c r="A12" s="10" t="s">
        <v>4</v>
      </c>
      <c r="B12" s="856"/>
      <c r="C12" s="857"/>
      <c r="D12" s="858"/>
      <c r="E12" s="859"/>
    </row>
    <row r="13" spans="1:8" ht="21.9" customHeight="1">
      <c r="A13" s="10" t="s">
        <v>201</v>
      </c>
      <c r="B13" s="856"/>
      <c r="C13" s="857"/>
      <c r="D13" s="858"/>
      <c r="E13" s="859"/>
    </row>
    <row r="14" spans="1:8" ht="21.9" customHeight="1">
      <c r="A14" s="10" t="s">
        <v>223</v>
      </c>
      <c r="B14" s="856"/>
      <c r="C14" s="857"/>
      <c r="D14" s="858"/>
      <c r="E14" s="859"/>
    </row>
    <row r="15" spans="1:8" ht="25.5" customHeight="1">
      <c r="A15" s="10" t="s">
        <v>131</v>
      </c>
      <c r="B15" s="856"/>
      <c r="C15" s="857"/>
      <c r="D15" s="858"/>
      <c r="E15" s="859"/>
    </row>
    <row r="16" spans="1:8" ht="21.9" customHeight="1">
      <c r="A16" s="10" t="s">
        <v>3</v>
      </c>
      <c r="B16" s="856"/>
      <c r="C16" s="857"/>
      <c r="D16" s="858"/>
      <c r="E16" s="859"/>
    </row>
    <row r="17" spans="1:5" ht="21.9" customHeight="1">
      <c r="A17" s="10" t="s">
        <v>4</v>
      </c>
      <c r="B17" s="856"/>
      <c r="C17" s="857"/>
      <c r="D17" s="858"/>
      <c r="E17" s="859"/>
    </row>
    <row r="18" spans="1:5" ht="21.9" customHeight="1">
      <c r="A18" s="10" t="s">
        <v>202</v>
      </c>
      <c r="B18" s="856"/>
      <c r="C18" s="857"/>
      <c r="D18" s="858"/>
      <c r="E18" s="859"/>
    </row>
    <row r="19" spans="1:5" ht="21.9" customHeight="1" thickBot="1">
      <c r="A19" s="19" t="s">
        <v>225</v>
      </c>
      <c r="B19" s="852"/>
      <c r="C19" s="853"/>
      <c r="D19" s="854"/>
      <c r="E19" s="855"/>
    </row>
    <row r="20" spans="1:5">
      <c r="A20" s="6" t="s">
        <v>5</v>
      </c>
    </row>
  </sheetData>
  <mergeCells count="19">
    <mergeCell ref="A2:E2"/>
    <mergeCell ref="B16:E16"/>
    <mergeCell ref="A6:A7"/>
    <mergeCell ref="B17:E17"/>
    <mergeCell ref="B18:E18"/>
    <mergeCell ref="B19:E19"/>
    <mergeCell ref="B14:E14"/>
    <mergeCell ref="B15:E15"/>
    <mergeCell ref="B10:E10"/>
    <mergeCell ref="B5:E5"/>
    <mergeCell ref="B9:E9"/>
    <mergeCell ref="B11:E11"/>
    <mergeCell ref="B12:E12"/>
    <mergeCell ref="B13:E13"/>
    <mergeCell ref="B8:E8"/>
    <mergeCell ref="D6:D7"/>
    <mergeCell ref="B6:B7"/>
    <mergeCell ref="C6:C7"/>
    <mergeCell ref="E6:E7"/>
  </mergeCells>
  <phoneticPr fontId="2"/>
  <pageMargins left="0.70866141732283472" right="0" top="0.74803149606299213" bottom="0.74803149606299213" header="0.31496062992125984" footer="0.31496062992125984"/>
  <pageSetup paperSize="9" orientation="portrait" verticalDpi="12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33"/>
  <sheetViews>
    <sheetView showGridLines="0" zoomScaleNormal="100" zoomScaleSheetLayoutView="100" workbookViewId="0">
      <selection activeCell="I1" sqref="I1"/>
    </sheetView>
  </sheetViews>
  <sheetFormatPr defaultRowHeight="18"/>
  <cols>
    <col min="1" max="9" width="9.3984375" customWidth="1"/>
    <col min="10" max="22" width="9" style="124"/>
    <col min="23" max="25" width="9" style="57"/>
  </cols>
  <sheetData>
    <row r="1" spans="1:14" ht="18.600000000000001" thickBot="1">
      <c r="A1" s="29" t="s">
        <v>839</v>
      </c>
      <c r="B1" s="31"/>
      <c r="C1" s="31"/>
      <c r="D1" s="31"/>
      <c r="E1" s="31"/>
      <c r="F1" s="56"/>
      <c r="G1" s="134"/>
      <c r="H1" s="31"/>
      <c r="I1" s="848" t="s">
        <v>892</v>
      </c>
    </row>
    <row r="2" spans="1:14">
      <c r="A2" s="996" t="str">
        <f>注意事項等!A2</f>
        <v>福島県ＺＥＢ化モデル事業補助金</v>
      </c>
      <c r="B2" s="996"/>
      <c r="C2" s="996"/>
      <c r="D2" s="996"/>
      <c r="E2" s="996"/>
      <c r="F2" s="996"/>
      <c r="G2" s="996"/>
      <c r="H2" s="996"/>
      <c r="I2" s="996"/>
    </row>
    <row r="4" spans="1:14" ht="18.600000000000001" thickBot="1">
      <c r="A4" s="165" t="s">
        <v>842</v>
      </c>
    </row>
    <row r="5" spans="1:14">
      <c r="A5" s="351"/>
      <c r="B5" s="352"/>
      <c r="C5" s="352"/>
      <c r="D5" s="352"/>
      <c r="E5" s="352"/>
      <c r="F5" s="352"/>
      <c r="G5" s="352"/>
      <c r="H5" s="352"/>
      <c r="I5" s="324"/>
    </row>
    <row r="6" spans="1:14">
      <c r="A6" s="328"/>
      <c r="B6" s="160"/>
      <c r="C6" s="160"/>
      <c r="D6" s="160"/>
      <c r="E6" s="160"/>
      <c r="F6" s="160"/>
      <c r="G6" s="160"/>
      <c r="H6" s="300"/>
      <c r="I6" s="327"/>
      <c r="N6" s="132"/>
    </row>
    <row r="7" spans="1:14">
      <c r="A7" s="328"/>
      <c r="B7" s="160"/>
      <c r="C7" s="160"/>
      <c r="D7" s="160"/>
      <c r="E7" s="160"/>
      <c r="F7" s="160"/>
      <c r="G7" s="160"/>
      <c r="H7" s="160"/>
      <c r="I7" s="327"/>
    </row>
    <row r="8" spans="1:14">
      <c r="A8" s="353"/>
      <c r="B8" s="160"/>
      <c r="C8" s="160"/>
      <c r="D8" s="160"/>
      <c r="E8" s="160"/>
      <c r="F8" s="160"/>
      <c r="G8" s="160"/>
      <c r="H8" s="160"/>
      <c r="I8" s="327"/>
      <c r="K8" s="123" t="s">
        <v>432</v>
      </c>
      <c r="N8" s="132"/>
    </row>
    <row r="9" spans="1:14">
      <c r="A9" s="353"/>
      <c r="B9" s="160"/>
      <c r="C9" s="160"/>
      <c r="D9" s="160"/>
      <c r="E9" s="160"/>
      <c r="F9" s="160"/>
      <c r="G9" s="160"/>
      <c r="H9" s="160"/>
      <c r="I9" s="327"/>
      <c r="K9" s="123" t="s">
        <v>485</v>
      </c>
      <c r="N9" s="132"/>
    </row>
    <row r="10" spans="1:14">
      <c r="A10" s="353"/>
      <c r="B10" s="160"/>
      <c r="C10" s="160"/>
      <c r="D10" s="160"/>
      <c r="E10" s="160"/>
      <c r="F10" s="160"/>
      <c r="G10" s="160"/>
      <c r="H10" s="160"/>
      <c r="I10" s="327"/>
      <c r="N10" s="132"/>
    </row>
    <row r="11" spans="1:14">
      <c r="A11" s="353"/>
      <c r="B11" s="160"/>
      <c r="C11" s="160"/>
      <c r="D11" s="160"/>
      <c r="E11" s="160"/>
      <c r="F11" s="160"/>
      <c r="G11" s="160"/>
      <c r="H11" s="160"/>
      <c r="I11" s="327"/>
      <c r="N11" s="132"/>
    </row>
    <row r="12" spans="1:14">
      <c r="A12" s="353"/>
      <c r="B12" s="160"/>
      <c r="C12" s="160"/>
      <c r="D12" s="160"/>
      <c r="E12" s="160"/>
      <c r="F12" s="160"/>
      <c r="G12" s="160"/>
      <c r="H12" s="160"/>
      <c r="I12" s="327"/>
      <c r="N12" s="132"/>
    </row>
    <row r="13" spans="1:14">
      <c r="A13" s="353"/>
      <c r="B13" s="160"/>
      <c r="C13" s="160"/>
      <c r="D13" s="160"/>
      <c r="E13" s="160"/>
      <c r="F13" s="160"/>
      <c r="G13" s="160"/>
      <c r="H13" s="160"/>
      <c r="I13" s="327"/>
      <c r="N13" s="132"/>
    </row>
    <row r="14" spans="1:14">
      <c r="A14" s="353"/>
      <c r="B14" s="160"/>
      <c r="C14" s="160"/>
      <c r="D14" s="160"/>
      <c r="E14" s="160"/>
      <c r="F14" s="160"/>
      <c r="G14" s="160"/>
      <c r="H14" s="160"/>
      <c r="I14" s="327"/>
      <c r="N14" s="132"/>
    </row>
    <row r="15" spans="1:14">
      <c r="A15" s="328"/>
      <c r="B15" s="160"/>
      <c r="C15" s="160"/>
      <c r="D15" s="160"/>
      <c r="E15" s="160"/>
      <c r="F15" s="160"/>
      <c r="G15" s="160"/>
      <c r="H15" s="160"/>
      <c r="I15" s="327"/>
      <c r="N15" s="132"/>
    </row>
    <row r="16" spans="1:14">
      <c r="A16" s="328"/>
      <c r="B16" s="160"/>
      <c r="C16" s="160"/>
      <c r="D16" s="160"/>
      <c r="E16" s="160"/>
      <c r="F16" s="160"/>
      <c r="G16" s="160"/>
      <c r="H16" s="160"/>
      <c r="I16" s="327"/>
      <c r="N16" s="132"/>
    </row>
    <row r="17" spans="1:14">
      <c r="A17" s="328"/>
      <c r="B17" s="160"/>
      <c r="C17" s="160"/>
      <c r="D17" s="160"/>
      <c r="E17" s="160"/>
      <c r="F17" s="160"/>
      <c r="G17" s="160"/>
      <c r="H17" s="160"/>
      <c r="I17" s="327"/>
      <c r="N17" s="132"/>
    </row>
    <row r="18" spans="1:14">
      <c r="A18" s="354"/>
      <c r="B18" s="160"/>
      <c r="C18" s="160"/>
      <c r="D18" s="160"/>
      <c r="E18" s="160"/>
      <c r="F18" s="160"/>
      <c r="G18" s="160"/>
      <c r="H18" s="160"/>
      <c r="I18" s="327"/>
      <c r="N18" s="132"/>
    </row>
    <row r="19" spans="1:14">
      <c r="A19" s="328"/>
      <c r="B19" s="160"/>
      <c r="C19" s="160"/>
      <c r="D19" s="160"/>
      <c r="E19" s="160"/>
      <c r="F19" s="160"/>
      <c r="G19" s="160"/>
      <c r="H19" s="160"/>
      <c r="I19" s="327"/>
      <c r="N19" s="132"/>
    </row>
    <row r="20" spans="1:14">
      <c r="A20" s="328"/>
      <c r="B20" s="160"/>
      <c r="C20" s="160"/>
      <c r="D20" s="160"/>
      <c r="E20" s="160"/>
      <c r="F20" s="160"/>
      <c r="G20" s="160"/>
      <c r="H20" s="160"/>
      <c r="I20" s="327"/>
      <c r="N20" s="132"/>
    </row>
    <row r="21" spans="1:14">
      <c r="A21" s="328"/>
      <c r="B21" s="160"/>
      <c r="C21" s="160"/>
      <c r="D21" s="160"/>
      <c r="E21" s="160"/>
      <c r="F21" s="160"/>
      <c r="G21" s="160"/>
      <c r="H21" s="160"/>
      <c r="I21" s="327"/>
      <c r="N21" s="132"/>
    </row>
    <row r="22" spans="1:14">
      <c r="A22" s="328"/>
      <c r="B22" s="160"/>
      <c r="C22" s="160"/>
      <c r="D22" s="160"/>
      <c r="E22" s="160"/>
      <c r="F22" s="160"/>
      <c r="G22" s="160"/>
      <c r="H22" s="160"/>
      <c r="I22" s="327"/>
      <c r="N22" s="132"/>
    </row>
    <row r="23" spans="1:14">
      <c r="A23" s="353"/>
      <c r="B23" s="160"/>
      <c r="C23" s="160"/>
      <c r="D23" s="160"/>
      <c r="E23" s="160"/>
      <c r="F23" s="160"/>
      <c r="G23" s="160"/>
      <c r="H23" s="160"/>
      <c r="I23" s="327"/>
      <c r="N23" s="132"/>
    </row>
    <row r="24" spans="1:14">
      <c r="A24" s="353"/>
      <c r="B24" s="160"/>
      <c r="C24" s="160"/>
      <c r="D24" s="160"/>
      <c r="E24" s="160"/>
      <c r="F24" s="160"/>
      <c r="G24" s="160"/>
      <c r="H24" s="160"/>
      <c r="I24" s="327"/>
      <c r="N24" s="132"/>
    </row>
    <row r="25" spans="1:14">
      <c r="A25" s="353"/>
      <c r="B25" s="160"/>
      <c r="C25" s="160"/>
      <c r="D25" s="160"/>
      <c r="E25" s="160"/>
      <c r="F25" s="160"/>
      <c r="G25" s="160"/>
      <c r="H25" s="160"/>
      <c r="I25" s="327"/>
      <c r="N25" s="132"/>
    </row>
    <row r="26" spans="1:14">
      <c r="A26" s="353"/>
      <c r="B26" s="160"/>
      <c r="C26" s="160"/>
      <c r="D26" s="160"/>
      <c r="E26" s="160"/>
      <c r="F26" s="160"/>
      <c r="G26" s="160"/>
      <c r="H26" s="160"/>
      <c r="I26" s="327"/>
    </row>
    <row r="27" spans="1:14">
      <c r="A27" s="353"/>
      <c r="B27" s="160"/>
      <c r="C27" s="160"/>
      <c r="D27" s="160"/>
      <c r="E27" s="160"/>
      <c r="F27" s="160"/>
      <c r="G27" s="160"/>
      <c r="H27" s="160"/>
      <c r="I27" s="327"/>
      <c r="N27" s="132"/>
    </row>
    <row r="28" spans="1:14">
      <c r="A28" s="353"/>
      <c r="B28" s="160"/>
      <c r="C28" s="160"/>
      <c r="D28" s="160"/>
      <c r="E28" s="160"/>
      <c r="F28" s="160"/>
      <c r="G28" s="160"/>
      <c r="H28" s="160"/>
      <c r="I28" s="327"/>
    </row>
    <row r="29" spans="1:14">
      <c r="A29" s="353"/>
      <c r="B29" s="160"/>
      <c r="C29" s="160"/>
      <c r="D29" s="160"/>
      <c r="E29" s="160"/>
      <c r="F29" s="160"/>
      <c r="G29" s="160"/>
      <c r="H29" s="160"/>
      <c r="I29" s="327"/>
    </row>
    <row r="30" spans="1:14" ht="18.600000000000001" thickBot="1">
      <c r="A30" s="356"/>
      <c r="B30" s="322"/>
      <c r="C30" s="322"/>
      <c r="D30" s="322"/>
      <c r="E30" s="322"/>
      <c r="F30" s="322"/>
      <c r="G30" s="322"/>
      <c r="H30" s="322"/>
      <c r="I30" s="357"/>
    </row>
    <row r="31" spans="1:14" ht="30" customHeight="1">
      <c r="A31" s="1184" t="s">
        <v>394</v>
      </c>
      <c r="B31" s="1184"/>
      <c r="C31" s="1184"/>
      <c r="D31" s="1184"/>
      <c r="E31" s="1184"/>
      <c r="F31" s="1184"/>
      <c r="G31" s="1184"/>
      <c r="H31" s="1184"/>
      <c r="I31" s="1184"/>
    </row>
    <row r="32" spans="1:14">
      <c r="A32" s="12" t="s">
        <v>393</v>
      </c>
    </row>
    <row r="33" spans="1:1">
      <c r="A33" s="12"/>
    </row>
  </sheetData>
  <mergeCells count="2">
    <mergeCell ref="A31:I31"/>
    <mergeCell ref="A2:I2"/>
  </mergeCells>
  <phoneticPr fontId="2"/>
  <pageMargins left="0.70866141732283472" right="0" top="0.74803149606299213" bottom="0.74803149606299213" header="0.31496062992125984" footer="0.31496062992125984"/>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2"/>
  <sheetViews>
    <sheetView showGridLines="0" zoomScale="85" zoomScaleNormal="85" zoomScaleSheetLayoutView="100" workbookViewId="0">
      <selection activeCell="R3" sqref="R3"/>
    </sheetView>
  </sheetViews>
  <sheetFormatPr defaultRowHeight="18"/>
  <cols>
    <col min="1" max="2" width="9" customWidth="1"/>
    <col min="19" max="35" width="9" style="57"/>
  </cols>
  <sheetData>
    <row r="1" spans="1:35" ht="18.600000000000001" thickBot="1">
      <c r="A1" s="29" t="s">
        <v>839</v>
      </c>
      <c r="B1" s="29"/>
      <c r="C1" s="31"/>
      <c r="D1" s="31"/>
      <c r="E1" s="31"/>
      <c r="F1" s="31"/>
      <c r="G1" s="56"/>
      <c r="H1" s="133"/>
      <c r="I1" s="133"/>
      <c r="J1" s="133"/>
      <c r="K1" s="133"/>
      <c r="L1" s="133"/>
      <c r="M1" s="31"/>
      <c r="N1" s="31"/>
      <c r="O1" s="31"/>
      <c r="P1" s="31"/>
      <c r="Q1" s="31"/>
      <c r="R1" s="848" t="s">
        <v>892</v>
      </c>
    </row>
    <row r="2" spans="1:35">
      <c r="A2" s="996" t="str">
        <f>注意事項等!A2</f>
        <v>福島県ＺＥＢ化モデル事業補助金</v>
      </c>
      <c r="B2" s="996"/>
      <c r="C2" s="996"/>
      <c r="D2" s="996"/>
      <c r="E2" s="996"/>
      <c r="F2" s="996"/>
      <c r="G2" s="996"/>
      <c r="H2" s="996"/>
      <c r="I2" s="996"/>
      <c r="J2" s="996"/>
      <c r="K2" s="996"/>
      <c r="L2" s="996"/>
      <c r="M2" s="996"/>
      <c r="N2" s="996"/>
      <c r="O2" s="996"/>
      <c r="P2" s="996"/>
      <c r="Q2" s="996"/>
      <c r="R2" s="996"/>
    </row>
    <row r="3" spans="1:35">
      <c r="A3" s="798"/>
      <c r="B3" s="798"/>
    </row>
    <row r="4" spans="1:35">
      <c r="A4" s="121" t="s">
        <v>844</v>
      </c>
      <c r="B4" s="1"/>
    </row>
    <row r="5" spans="1:35" ht="5.0999999999999996" customHeight="1" thickBot="1">
      <c r="C5" s="1213"/>
      <c r="D5" s="1213"/>
      <c r="E5" s="1213"/>
      <c r="F5" s="1213"/>
      <c r="G5" s="1213"/>
      <c r="H5" s="1213"/>
      <c r="I5" s="1213"/>
    </row>
    <row r="6" spans="1:35" s="44" customFormat="1" ht="18.75" customHeight="1">
      <c r="A6" s="347"/>
      <c r="B6" s="348"/>
      <c r="C6" s="348"/>
      <c r="D6" s="348"/>
      <c r="E6" s="348"/>
      <c r="F6" s="348"/>
      <c r="G6" s="348"/>
      <c r="H6" s="348"/>
      <c r="I6" s="348"/>
      <c r="J6" s="348"/>
      <c r="K6" s="348"/>
      <c r="L6" s="348"/>
      <c r="M6" s="348"/>
      <c r="N6" s="348"/>
      <c r="O6" s="348"/>
      <c r="P6" s="348"/>
      <c r="Q6" s="348"/>
      <c r="R6" s="349"/>
      <c r="S6" s="69"/>
      <c r="T6" s="69"/>
      <c r="U6" s="69"/>
      <c r="V6" s="69"/>
      <c r="W6" s="69"/>
      <c r="X6" s="69"/>
      <c r="Y6" s="69"/>
      <c r="Z6" s="69"/>
      <c r="AA6" s="69"/>
      <c r="AB6" s="69"/>
      <c r="AC6" s="69"/>
      <c r="AD6" s="69"/>
      <c r="AE6" s="69"/>
      <c r="AF6" s="69"/>
      <c r="AG6" s="69"/>
      <c r="AH6" s="69"/>
      <c r="AI6" s="69"/>
    </row>
    <row r="7" spans="1:35" ht="18.75" customHeight="1">
      <c r="A7" s="350"/>
      <c r="C7" s="8"/>
      <c r="D7" s="8"/>
      <c r="E7" s="8"/>
      <c r="F7" s="8"/>
      <c r="G7" s="8"/>
      <c r="H7" s="8"/>
      <c r="I7" s="8"/>
      <c r="R7" s="125"/>
      <c r="T7" s="64" t="s">
        <v>260</v>
      </c>
    </row>
    <row r="8" spans="1:35" ht="18.75" customHeight="1">
      <c r="A8" s="350"/>
      <c r="B8" s="614"/>
      <c r="C8" s="8"/>
      <c r="J8" s="8"/>
      <c r="R8" s="125"/>
    </row>
    <row r="9" spans="1:35" ht="18.75" customHeight="1">
      <c r="A9" s="350"/>
      <c r="C9" s="8"/>
      <c r="J9" s="8"/>
      <c r="R9" s="125"/>
    </row>
    <row r="10" spans="1:35" ht="18.75" customHeight="1">
      <c r="A10" s="350"/>
      <c r="C10" s="8"/>
      <c r="J10" s="8"/>
      <c r="R10" s="125"/>
    </row>
    <row r="11" spans="1:35" ht="18.75" customHeight="1">
      <c r="A11" s="350"/>
      <c r="C11" s="8"/>
      <c r="J11" s="8"/>
      <c r="R11" s="125"/>
    </row>
    <row r="12" spans="1:35" ht="18.75" customHeight="1">
      <c r="A12" s="350"/>
      <c r="C12" s="8"/>
      <c r="J12" s="8"/>
      <c r="R12" s="125"/>
    </row>
    <row r="13" spans="1:35" ht="18.75" customHeight="1">
      <c r="A13" s="350"/>
      <c r="C13" s="8"/>
      <c r="J13" s="8"/>
      <c r="R13" s="125"/>
    </row>
    <row r="14" spans="1:35" ht="18.75" customHeight="1">
      <c r="A14" s="350"/>
      <c r="C14" s="8"/>
      <c r="J14" s="8"/>
      <c r="R14" s="125"/>
    </row>
    <row r="15" spans="1:35" ht="18.75" customHeight="1">
      <c r="A15" s="350"/>
      <c r="C15" s="8"/>
      <c r="D15" s="8"/>
      <c r="E15" s="8"/>
      <c r="F15" s="8"/>
      <c r="G15" s="8"/>
      <c r="H15" s="8"/>
      <c r="I15" s="8"/>
      <c r="J15" s="8"/>
      <c r="K15" s="8"/>
      <c r="M15" s="8"/>
      <c r="N15" s="8"/>
      <c r="O15" s="8"/>
      <c r="P15" s="8"/>
      <c r="Q15" s="8"/>
      <c r="R15" s="50"/>
    </row>
    <row r="16" spans="1:35" ht="18.75" customHeight="1">
      <c r="A16" s="350"/>
      <c r="C16" s="8"/>
      <c r="J16" s="8"/>
      <c r="R16" s="125"/>
    </row>
    <row r="17" spans="1:18" ht="18.75" customHeight="1">
      <c r="A17" s="350"/>
      <c r="C17" s="8"/>
      <c r="J17" s="8"/>
      <c r="R17" s="125"/>
    </row>
    <row r="18" spans="1:18" ht="18.75" customHeight="1">
      <c r="A18" s="350"/>
      <c r="C18" s="8"/>
      <c r="J18" s="8"/>
      <c r="R18" s="125"/>
    </row>
    <row r="19" spans="1:18" ht="18.75" customHeight="1">
      <c r="A19" s="350"/>
      <c r="C19" s="8"/>
      <c r="J19" s="8"/>
      <c r="R19" s="125"/>
    </row>
    <row r="20" spans="1:18" ht="18.75" customHeight="1">
      <c r="A20" s="350"/>
      <c r="C20" s="8"/>
      <c r="J20" s="8"/>
      <c r="M20" s="8"/>
      <c r="R20" s="125"/>
    </row>
    <row r="21" spans="1:18" ht="18.75" customHeight="1">
      <c r="A21" s="350"/>
      <c r="C21" s="8"/>
      <c r="J21" s="8"/>
      <c r="R21" s="125"/>
    </row>
    <row r="22" spans="1:18" ht="18.75" customHeight="1">
      <c r="A22" s="350"/>
      <c r="C22" s="8"/>
      <c r="J22" s="8"/>
      <c r="R22" s="125"/>
    </row>
    <row r="23" spans="1:18" ht="18.75" customHeight="1">
      <c r="A23" s="350"/>
      <c r="C23" s="8"/>
      <c r="J23" s="8"/>
      <c r="R23" s="125"/>
    </row>
    <row r="24" spans="1:18" ht="18.75" customHeight="1">
      <c r="A24" s="350"/>
      <c r="C24" s="8"/>
      <c r="J24" s="8"/>
      <c r="R24" s="125"/>
    </row>
    <row r="25" spans="1:18" ht="18.75" customHeight="1">
      <c r="A25" s="350"/>
      <c r="C25" s="8"/>
      <c r="E25" s="8"/>
      <c r="J25" s="8"/>
      <c r="R25" s="125"/>
    </row>
    <row r="26" spans="1:18" ht="18.75" customHeight="1">
      <c r="A26" s="350"/>
      <c r="J26" s="8"/>
      <c r="R26" s="125"/>
    </row>
    <row r="27" spans="1:18" ht="18.75" customHeight="1">
      <c r="A27" s="350"/>
      <c r="J27" s="8"/>
      <c r="R27" s="125"/>
    </row>
    <row r="28" spans="1:18" ht="18.75" customHeight="1">
      <c r="A28" s="350"/>
      <c r="R28" s="125"/>
    </row>
    <row r="29" spans="1:18" ht="18.75" customHeight="1">
      <c r="A29" s="49"/>
      <c r="B29" s="8"/>
      <c r="R29" s="125"/>
    </row>
    <row r="30" spans="1:18" ht="18.75" customHeight="1">
      <c r="A30" s="49"/>
      <c r="B30" s="8"/>
      <c r="R30" s="125"/>
    </row>
    <row r="31" spans="1:18" ht="18.75" customHeight="1">
      <c r="A31" s="49"/>
      <c r="B31" s="8"/>
      <c r="R31" s="125"/>
    </row>
    <row r="32" spans="1:18" ht="18.75" customHeight="1">
      <c r="A32" s="49"/>
      <c r="B32" s="8"/>
      <c r="R32" s="125"/>
    </row>
    <row r="33" spans="1:35" ht="18.75" customHeight="1">
      <c r="A33" s="49"/>
      <c r="B33" s="8"/>
      <c r="R33" s="125"/>
    </row>
    <row r="34" spans="1:35" ht="18.75" customHeight="1">
      <c r="A34" s="49"/>
      <c r="B34" s="8"/>
      <c r="R34" s="125"/>
    </row>
    <row r="35" spans="1:35" ht="18.75" customHeight="1">
      <c r="A35" s="49"/>
      <c r="B35" s="8"/>
      <c r="R35" s="125"/>
    </row>
    <row r="36" spans="1:35" ht="18.75" customHeight="1">
      <c r="A36" s="49"/>
      <c r="B36" s="8"/>
      <c r="R36" s="125"/>
    </row>
    <row r="37" spans="1:35" s="45" customFormat="1" ht="18.75" customHeight="1" thickBot="1">
      <c r="A37" s="51"/>
      <c r="B37" s="52"/>
      <c r="C37" s="149"/>
      <c r="D37" s="149"/>
      <c r="E37" s="149"/>
      <c r="F37" s="149"/>
      <c r="G37" s="149"/>
      <c r="H37" s="149"/>
      <c r="I37" s="149"/>
      <c r="J37" s="149"/>
      <c r="K37" s="149"/>
      <c r="L37" s="149"/>
      <c r="M37" s="149"/>
      <c r="N37" s="149"/>
      <c r="O37" s="149"/>
      <c r="P37" s="149"/>
      <c r="Q37" s="149"/>
      <c r="R37" s="61"/>
      <c r="S37" s="70"/>
      <c r="T37" s="70"/>
      <c r="U37" s="70"/>
      <c r="V37" s="70"/>
      <c r="W37" s="70"/>
      <c r="X37" s="70"/>
      <c r="Y37" s="70"/>
      <c r="Z37" s="70"/>
      <c r="AA37" s="70"/>
      <c r="AB37" s="70"/>
      <c r="AC37" s="70"/>
      <c r="AD37" s="70"/>
      <c r="AE37" s="70"/>
      <c r="AF37" s="70"/>
      <c r="AG37" s="70"/>
      <c r="AH37" s="70"/>
      <c r="AI37" s="70"/>
    </row>
    <row r="38" spans="1:35">
      <c r="A38" s="43"/>
      <c r="B38" s="43"/>
    </row>
    <row r="39" spans="1:35">
      <c r="A39" s="43"/>
      <c r="B39" s="43"/>
    </row>
    <row r="40" spans="1:35">
      <c r="A40" s="43"/>
      <c r="B40" s="43"/>
    </row>
    <row r="41" spans="1:35">
      <c r="A41" s="43"/>
      <c r="B41" s="43"/>
    </row>
    <row r="42" spans="1:35">
      <c r="A42" s="43"/>
      <c r="B42" s="43"/>
    </row>
    <row r="43" spans="1:35">
      <c r="A43" s="43"/>
      <c r="B43" s="43"/>
    </row>
    <row r="44" spans="1:35">
      <c r="A44" s="43"/>
      <c r="B44" s="43"/>
    </row>
    <row r="45" spans="1:35">
      <c r="A45" s="43"/>
      <c r="B45" s="43"/>
    </row>
    <row r="46" spans="1:35">
      <c r="A46" s="43"/>
      <c r="B46" s="43"/>
    </row>
    <row r="47" spans="1:35">
      <c r="A47" s="43"/>
      <c r="B47" s="43"/>
    </row>
    <row r="48" spans="1:35">
      <c r="A48" s="43"/>
      <c r="B48" s="43"/>
    </row>
    <row r="49" spans="1:2">
      <c r="A49" s="43"/>
      <c r="B49" s="43"/>
    </row>
    <row r="50" spans="1:2">
      <c r="A50" s="43"/>
      <c r="B50" s="43"/>
    </row>
    <row r="51" spans="1:2">
      <c r="A51" s="43"/>
      <c r="B51" s="43"/>
    </row>
    <row r="52" spans="1:2">
      <c r="A52" s="43"/>
      <c r="B52" s="43"/>
    </row>
  </sheetData>
  <mergeCells count="2">
    <mergeCell ref="C5:I5"/>
    <mergeCell ref="A2:R2"/>
  </mergeCells>
  <phoneticPr fontId="2"/>
  <pageMargins left="1.5748031496062993" right="0.98425196850393704" top="0.98425196850393704" bottom="0.98425196850393704" header="0.51181102362204722" footer="0.51181102362204722"/>
  <pageSetup paperSize="8" orientation="landscape" horizontalDpi="1200" verticalDpi="1200" r:id="rId1"/>
  <colBreaks count="1" manualBreakCount="1">
    <brk id="18" max="1048575" man="1"/>
  </col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I626"/>
  <sheetViews>
    <sheetView showGridLines="0" view="pageBreakPreview" zoomScale="60" zoomScaleNormal="100" workbookViewId="0">
      <selection activeCell="M6" sqref="M6"/>
    </sheetView>
  </sheetViews>
  <sheetFormatPr defaultColWidth="9" defaultRowHeight="13.2"/>
  <cols>
    <col min="1" max="1" width="5.59765625" style="359" customWidth="1"/>
    <col min="2" max="2" width="4.3984375" style="359" customWidth="1"/>
    <col min="3" max="3" width="22.69921875" style="359" customWidth="1"/>
    <col min="4" max="4" width="9.69921875" style="359" customWidth="1"/>
    <col min="5" max="5" width="4.19921875" style="359" customWidth="1"/>
    <col min="6" max="6" width="3.09765625" style="359" customWidth="1"/>
    <col min="7" max="7" width="9.59765625" style="359" customWidth="1"/>
    <col min="8" max="8" width="3.59765625" style="359" customWidth="1"/>
    <col min="9" max="9" width="3.09765625" style="359" customWidth="1"/>
    <col min="10" max="10" width="9.59765625" style="359" customWidth="1"/>
    <col min="11" max="11" width="3.59765625" style="359" customWidth="1"/>
    <col min="12" max="12" width="3.09765625" style="359" customWidth="1"/>
    <col min="13" max="13" width="9.59765625" style="359" customWidth="1"/>
    <col min="14" max="15" width="3.59765625" style="359" customWidth="1"/>
    <col min="16" max="16" width="9.59765625" style="359" customWidth="1"/>
    <col min="17" max="17" width="6" style="359" customWidth="1"/>
    <col min="18" max="18" width="7.19921875" style="360" customWidth="1"/>
    <col min="19" max="19" width="13.69921875" style="360" customWidth="1"/>
    <col min="20" max="20" width="8.8984375" style="360" customWidth="1"/>
    <col min="21" max="21" width="13.09765625" style="360" customWidth="1"/>
    <col min="22" max="23" width="7.19921875" style="360" customWidth="1"/>
    <col min="24" max="35" width="9" style="360"/>
    <col min="36" max="16384" width="9" style="359"/>
  </cols>
  <sheetData>
    <row r="1" spans="1:35" s="580" customFormat="1" ht="14.4">
      <c r="A1" s="29" t="s">
        <v>839</v>
      </c>
      <c r="B1" s="584"/>
      <c r="C1" s="584"/>
      <c r="D1" s="584"/>
      <c r="E1" s="586"/>
      <c r="F1" s="586"/>
      <c r="G1" s="585"/>
      <c r="H1" s="585"/>
      <c r="I1" s="585"/>
      <c r="J1" s="585"/>
      <c r="K1" s="585"/>
      <c r="L1" s="585"/>
      <c r="M1" s="585"/>
      <c r="N1" s="585"/>
      <c r="O1" s="585"/>
      <c r="P1" s="585"/>
      <c r="Q1" s="135" t="s">
        <v>682</v>
      </c>
      <c r="R1" s="579"/>
      <c r="S1" s="579"/>
      <c r="T1" s="579"/>
      <c r="U1" s="579"/>
      <c r="V1" s="579"/>
      <c r="W1" s="579"/>
      <c r="X1" s="579"/>
      <c r="Y1" s="579"/>
      <c r="Z1" s="579"/>
      <c r="AA1" s="579"/>
      <c r="AB1" s="579"/>
      <c r="AC1" s="579"/>
      <c r="AD1" s="579"/>
      <c r="AE1" s="579"/>
      <c r="AF1" s="579"/>
      <c r="AG1" s="579"/>
      <c r="AH1" s="579"/>
      <c r="AI1" s="579"/>
    </row>
    <row r="2" spans="1:35" s="580" customFormat="1" ht="14.4">
      <c r="A2" s="996" t="str">
        <f>注意事項等!A2</f>
        <v>福島県ＺＥＢ化モデル事業補助金</v>
      </c>
      <c r="B2" s="996"/>
      <c r="C2" s="996"/>
      <c r="D2" s="996"/>
      <c r="E2" s="996"/>
      <c r="F2" s="996"/>
      <c r="G2" s="996"/>
      <c r="H2" s="996"/>
      <c r="I2" s="996"/>
      <c r="J2" s="996"/>
      <c r="K2" s="996"/>
      <c r="L2" s="996"/>
      <c r="M2" s="996"/>
      <c r="N2" s="996"/>
      <c r="O2" s="996"/>
      <c r="P2" s="996"/>
      <c r="Q2" s="996"/>
      <c r="R2" s="579"/>
      <c r="S2" s="579"/>
      <c r="T2" s="579"/>
      <c r="U2" s="579"/>
      <c r="V2" s="579"/>
      <c r="W2" s="579"/>
      <c r="X2" s="579"/>
      <c r="Y2" s="579"/>
      <c r="Z2" s="579"/>
      <c r="AA2" s="579"/>
      <c r="AB2" s="579"/>
      <c r="AC2" s="579"/>
      <c r="AD2" s="579"/>
      <c r="AE2" s="579"/>
      <c r="AF2" s="579"/>
      <c r="AG2" s="579"/>
      <c r="AH2" s="579"/>
      <c r="AI2" s="579"/>
    </row>
    <row r="3" spans="1:35" s="580" customFormat="1" ht="15" thickBot="1">
      <c r="A3" s="583"/>
      <c r="R3" s="579"/>
      <c r="S3" s="579"/>
      <c r="T3" s="579"/>
      <c r="U3" s="579"/>
      <c r="V3" s="579"/>
      <c r="W3" s="579"/>
      <c r="X3" s="579"/>
      <c r="Y3" s="579"/>
      <c r="Z3" s="579"/>
      <c r="AA3" s="579"/>
      <c r="AB3" s="579"/>
      <c r="AC3" s="579"/>
      <c r="AD3" s="579"/>
      <c r="AE3" s="579"/>
      <c r="AF3" s="579"/>
      <c r="AG3" s="579"/>
      <c r="AH3" s="579"/>
      <c r="AI3" s="579"/>
    </row>
    <row r="4" spans="1:35" s="580" customFormat="1" ht="18.600000000000001" thickBot="1">
      <c r="A4" s="1220" t="s">
        <v>843</v>
      </c>
      <c r="B4" s="1220"/>
      <c r="C4" s="581"/>
      <c r="P4" s="848" t="s">
        <v>892</v>
      </c>
      <c r="R4" s="579"/>
      <c r="S4" s="579"/>
      <c r="T4" s="579"/>
      <c r="U4" s="579"/>
      <c r="V4" s="579"/>
      <c r="W4" s="579"/>
      <c r="X4" s="579"/>
      <c r="Y4" s="579"/>
      <c r="Z4" s="579"/>
      <c r="AA4" s="579"/>
      <c r="AB4" s="579"/>
      <c r="AC4" s="579"/>
      <c r="AD4" s="579"/>
      <c r="AE4" s="579"/>
      <c r="AF4" s="579"/>
      <c r="AG4" s="579"/>
      <c r="AH4" s="579"/>
      <c r="AI4" s="579"/>
    </row>
    <row r="5" spans="1:35" s="580" customFormat="1" ht="14.4">
      <c r="A5" s="582"/>
      <c r="B5" s="582"/>
      <c r="C5" s="581"/>
      <c r="R5" s="579"/>
      <c r="S5" s="579"/>
      <c r="T5" s="187" t="s">
        <v>353</v>
      </c>
      <c r="U5" s="187"/>
      <c r="V5" s="186"/>
      <c r="W5" s="186"/>
      <c r="X5" s="186"/>
      <c r="Y5" s="186"/>
      <c r="Z5" s="579"/>
      <c r="AA5" s="579"/>
      <c r="AB5" s="579"/>
      <c r="AC5" s="579"/>
      <c r="AD5" s="579"/>
      <c r="AE5" s="579"/>
      <c r="AF5" s="579"/>
      <c r="AG5" s="579"/>
      <c r="AH5" s="579"/>
      <c r="AI5" s="579"/>
    </row>
    <row r="6" spans="1:35" s="580" customFormat="1" ht="13.8" thickBot="1">
      <c r="A6" s="581" t="s">
        <v>876</v>
      </c>
      <c r="B6" s="581"/>
      <c r="C6" s="581"/>
      <c r="R6" s="579"/>
      <c r="S6" s="579"/>
      <c r="T6" s="579"/>
      <c r="U6" s="579"/>
      <c r="V6" s="579"/>
      <c r="W6" s="579"/>
      <c r="X6" s="579"/>
      <c r="Y6" s="579"/>
      <c r="Z6" s="579"/>
      <c r="AA6" s="579"/>
      <c r="AB6" s="579"/>
      <c r="AC6" s="579"/>
      <c r="AD6" s="579"/>
      <c r="AE6" s="579"/>
      <c r="AF6" s="579"/>
      <c r="AG6" s="579"/>
      <c r="AH6" s="579"/>
      <c r="AI6" s="579"/>
    </row>
    <row r="7" spans="1:35">
      <c r="A7" s="1221" t="s">
        <v>330</v>
      </c>
      <c r="B7" s="458" t="s">
        <v>354</v>
      </c>
      <c r="C7" s="457"/>
      <c r="D7" s="457"/>
      <c r="E7" s="1224" t="s">
        <v>349</v>
      </c>
      <c r="F7" s="646" t="s">
        <v>837</v>
      </c>
      <c r="G7" s="647"/>
      <c r="H7" s="647"/>
      <c r="I7" s="647"/>
      <c r="J7" s="647"/>
      <c r="K7" s="647"/>
      <c r="L7" s="647"/>
      <c r="M7" s="647"/>
      <c r="N7" s="648"/>
      <c r="O7" s="1249" t="s">
        <v>327</v>
      </c>
      <c r="P7" s="1250"/>
      <c r="Q7" s="1251"/>
      <c r="T7" s="550" t="s">
        <v>348</v>
      </c>
      <c r="U7" s="579"/>
    </row>
    <row r="8" spans="1:35">
      <c r="A8" s="1222"/>
      <c r="B8" s="455" t="s">
        <v>326</v>
      </c>
      <c r="C8" s="454"/>
      <c r="D8" s="454"/>
      <c r="E8" s="1225"/>
      <c r="F8" s="649" t="s">
        <v>487</v>
      </c>
      <c r="G8" s="650"/>
      <c r="H8" s="650"/>
      <c r="I8" s="651" t="s">
        <v>297</v>
      </c>
      <c r="J8" s="652"/>
      <c r="K8" s="652"/>
      <c r="L8" s="651" t="s">
        <v>488</v>
      </c>
      <c r="M8" s="652"/>
      <c r="N8" s="652"/>
      <c r="O8" s="1252"/>
      <c r="P8" s="1253"/>
      <c r="Q8" s="1254"/>
      <c r="U8" s="550" t="s">
        <v>347</v>
      </c>
    </row>
    <row r="9" spans="1:35" ht="13.8" thickBot="1">
      <c r="A9" s="1223"/>
      <c r="B9" s="452"/>
      <c r="C9" s="451"/>
      <c r="D9" s="451"/>
      <c r="E9" s="1226"/>
      <c r="F9" s="653" t="s">
        <v>319</v>
      </c>
      <c r="G9" s="654" t="s">
        <v>489</v>
      </c>
      <c r="H9" s="655"/>
      <c r="I9" s="656" t="s">
        <v>319</v>
      </c>
      <c r="J9" s="654" t="s">
        <v>318</v>
      </c>
      <c r="K9" s="657"/>
      <c r="L9" s="658" t="s">
        <v>319</v>
      </c>
      <c r="M9" s="654" t="s">
        <v>318</v>
      </c>
      <c r="N9" s="657"/>
      <c r="O9" s="1255"/>
      <c r="P9" s="1256"/>
      <c r="Q9" s="1257"/>
      <c r="U9" s="421" t="s">
        <v>346</v>
      </c>
      <c r="X9" s="550"/>
    </row>
    <row r="10" spans="1:35" ht="13.8" thickBot="1">
      <c r="A10" s="578" t="s">
        <v>292</v>
      </c>
      <c r="B10" s="771" t="s">
        <v>828</v>
      </c>
      <c r="C10" s="577"/>
      <c r="D10" s="577"/>
      <c r="E10" s="659"/>
      <c r="F10" s="660"/>
      <c r="G10" s="1258"/>
      <c r="H10" s="1259"/>
      <c r="I10" s="661"/>
      <c r="J10" s="1258"/>
      <c r="K10" s="1259"/>
      <c r="L10" s="662"/>
      <c r="M10" s="1258"/>
      <c r="N10" s="1259"/>
      <c r="O10" s="1260"/>
      <c r="P10" s="1261"/>
      <c r="Q10" s="1262"/>
      <c r="R10" s="360" t="s">
        <v>301</v>
      </c>
      <c r="U10" s="421" t="s">
        <v>345</v>
      </c>
      <c r="X10" s="421"/>
    </row>
    <row r="11" spans="1:35" ht="13.8" thickTop="1">
      <c r="A11" s="568" t="s">
        <v>292</v>
      </c>
      <c r="B11" s="567" t="s">
        <v>831</v>
      </c>
      <c r="C11" s="566"/>
      <c r="D11" s="566" t="s">
        <v>333</v>
      </c>
      <c r="E11" s="565" t="s">
        <v>490</v>
      </c>
      <c r="F11" s="663">
        <v>1</v>
      </c>
      <c r="G11" s="1239">
        <f>$J$85</f>
        <v>300000</v>
      </c>
      <c r="H11" s="1240"/>
      <c r="I11" s="664">
        <v>1</v>
      </c>
      <c r="J11" s="1239">
        <f>$M$85</f>
        <v>300000</v>
      </c>
      <c r="K11" s="1240"/>
      <c r="L11" s="665">
        <v>1</v>
      </c>
      <c r="M11" s="1239">
        <f>$P$85</f>
        <v>0</v>
      </c>
      <c r="N11" s="1240"/>
      <c r="O11" s="1241"/>
      <c r="P11" s="1242"/>
      <c r="Q11" s="1243"/>
      <c r="R11" s="359" t="str">
        <f>IF(J11+M11=G11,"","入力ミス")</f>
        <v/>
      </c>
      <c r="X11" s="421"/>
    </row>
    <row r="12" spans="1:35" ht="13.8" thickBot="1">
      <c r="A12" s="436"/>
      <c r="B12" s="435"/>
      <c r="C12" s="434"/>
      <c r="D12" s="434"/>
      <c r="E12" s="432"/>
      <c r="F12" s="666"/>
      <c r="G12" s="1244"/>
      <c r="H12" s="1245"/>
      <c r="I12" s="555"/>
      <c r="J12" s="1244"/>
      <c r="K12" s="1245"/>
      <c r="L12" s="553"/>
      <c r="M12" s="1244"/>
      <c r="N12" s="1245"/>
      <c r="O12" s="1246"/>
      <c r="P12" s="1247"/>
      <c r="Q12" s="1248"/>
      <c r="R12" s="359" t="str">
        <f t="shared" ref="R12:R68" si="0">IF(J12+M12=G12,"","入力ミス")</f>
        <v/>
      </c>
    </row>
    <row r="13" spans="1:35">
      <c r="A13" s="505" t="s">
        <v>292</v>
      </c>
      <c r="B13" s="504" t="s">
        <v>344</v>
      </c>
      <c r="C13" s="503"/>
      <c r="D13" s="503"/>
      <c r="E13" s="667"/>
      <c r="F13" s="668"/>
      <c r="G13" s="1268"/>
      <c r="H13" s="1269"/>
      <c r="I13" s="668"/>
      <c r="J13" s="1268"/>
      <c r="K13" s="1269"/>
      <c r="L13" s="668"/>
      <c r="M13" s="1268"/>
      <c r="N13" s="1269"/>
      <c r="O13" s="1270"/>
      <c r="P13" s="1271"/>
      <c r="Q13" s="1272"/>
      <c r="R13" s="359" t="str">
        <f t="shared" si="0"/>
        <v/>
      </c>
      <c r="T13" s="550" t="s">
        <v>343</v>
      </c>
    </row>
    <row r="14" spans="1:35">
      <c r="A14" s="426" t="s">
        <v>292</v>
      </c>
      <c r="B14" s="669" t="s">
        <v>491</v>
      </c>
      <c r="C14" s="670"/>
      <c r="D14" s="399"/>
      <c r="E14" s="671" t="s">
        <v>490</v>
      </c>
      <c r="F14" s="672"/>
      <c r="G14" s="1263">
        <f>$J$138</f>
        <v>17065000</v>
      </c>
      <c r="H14" s="1264"/>
      <c r="I14" s="672"/>
      <c r="J14" s="1263">
        <f>$M$138</f>
        <v>17065000</v>
      </c>
      <c r="K14" s="1264"/>
      <c r="L14" s="672"/>
      <c r="M14" s="1263">
        <f>$P$138</f>
        <v>0</v>
      </c>
      <c r="N14" s="1264"/>
      <c r="O14" s="1265"/>
      <c r="P14" s="1266"/>
      <c r="Q14" s="1267"/>
      <c r="R14" s="359" t="str">
        <f>IF(J14+M14=G14,"","入力ミス")</f>
        <v/>
      </c>
    </row>
    <row r="15" spans="1:35">
      <c r="A15" s="426" t="s">
        <v>292</v>
      </c>
      <c r="B15" s="669" t="s">
        <v>492</v>
      </c>
      <c r="C15" s="670"/>
      <c r="D15" s="399"/>
      <c r="E15" s="671" t="s">
        <v>490</v>
      </c>
      <c r="F15" s="672"/>
      <c r="G15" s="1263">
        <f>$J$192</f>
        <v>7757300</v>
      </c>
      <c r="H15" s="1264"/>
      <c r="I15" s="672"/>
      <c r="J15" s="1263">
        <f>$M$192</f>
        <v>0</v>
      </c>
      <c r="K15" s="1264"/>
      <c r="L15" s="672"/>
      <c r="M15" s="1263">
        <f>$P$192</f>
        <v>7757300</v>
      </c>
      <c r="N15" s="1264"/>
      <c r="O15" s="1265"/>
      <c r="P15" s="1266"/>
      <c r="Q15" s="1267"/>
      <c r="R15" s="359" t="str">
        <f t="shared" si="0"/>
        <v/>
      </c>
    </row>
    <row r="16" spans="1:35">
      <c r="A16" s="426" t="s">
        <v>292</v>
      </c>
      <c r="B16" s="669" t="s">
        <v>834</v>
      </c>
      <c r="C16" s="670"/>
      <c r="D16" s="399"/>
      <c r="E16" s="671" t="s">
        <v>490</v>
      </c>
      <c r="F16" s="672"/>
      <c r="G16" s="1263">
        <f>$J$246</f>
        <v>9018000</v>
      </c>
      <c r="H16" s="1264"/>
      <c r="I16" s="672"/>
      <c r="J16" s="1263">
        <f>$M$246</f>
        <v>8888000</v>
      </c>
      <c r="K16" s="1264"/>
      <c r="L16" s="672"/>
      <c r="M16" s="1263">
        <f>$P$246</f>
        <v>130000</v>
      </c>
      <c r="N16" s="1264"/>
      <c r="O16" s="1265"/>
      <c r="P16" s="1266"/>
      <c r="Q16" s="1267"/>
      <c r="R16" s="359" t="str">
        <f t="shared" si="0"/>
        <v/>
      </c>
      <c r="T16" s="421" t="s">
        <v>342</v>
      </c>
    </row>
    <row r="17" spans="1:18">
      <c r="A17" s="426" t="s">
        <v>292</v>
      </c>
      <c r="B17" s="669" t="s">
        <v>835</v>
      </c>
      <c r="C17" s="670"/>
      <c r="D17" s="399"/>
      <c r="E17" s="671" t="s">
        <v>490</v>
      </c>
      <c r="F17" s="672"/>
      <c r="G17" s="1263">
        <f>$J$300</f>
        <v>2670760</v>
      </c>
      <c r="H17" s="1264"/>
      <c r="I17" s="672"/>
      <c r="J17" s="1263">
        <f>$M$300</f>
        <v>2670760</v>
      </c>
      <c r="K17" s="1264"/>
      <c r="L17" s="672"/>
      <c r="M17" s="1263">
        <f>$P$300</f>
        <v>0</v>
      </c>
      <c r="N17" s="1264"/>
      <c r="O17" s="1265"/>
      <c r="P17" s="1266"/>
      <c r="Q17" s="1267"/>
      <c r="R17" s="359" t="str">
        <f t="shared" si="0"/>
        <v/>
      </c>
    </row>
    <row r="18" spans="1:18">
      <c r="A18" s="426" t="s">
        <v>292</v>
      </c>
      <c r="B18" s="669" t="s">
        <v>493</v>
      </c>
      <c r="C18" s="670"/>
      <c r="D18" s="399"/>
      <c r="E18" s="671" t="s">
        <v>490</v>
      </c>
      <c r="F18" s="672"/>
      <c r="G18" s="1263">
        <f>$J$354</f>
        <v>0</v>
      </c>
      <c r="H18" s="1264"/>
      <c r="I18" s="672"/>
      <c r="J18" s="1263">
        <f>$M$354</f>
        <v>0</v>
      </c>
      <c r="K18" s="1264"/>
      <c r="L18" s="672"/>
      <c r="M18" s="1263">
        <f>$P$354</f>
        <v>0</v>
      </c>
      <c r="N18" s="1264"/>
      <c r="O18" s="1265"/>
      <c r="P18" s="1266"/>
      <c r="Q18" s="1267"/>
      <c r="R18" s="359" t="str">
        <f t="shared" si="0"/>
        <v/>
      </c>
    </row>
    <row r="19" spans="1:18">
      <c r="A19" s="426" t="s">
        <v>292</v>
      </c>
      <c r="B19" s="669" t="s">
        <v>494</v>
      </c>
      <c r="C19" s="670"/>
      <c r="D19" s="399"/>
      <c r="E19" s="671" t="s">
        <v>490</v>
      </c>
      <c r="F19" s="672"/>
      <c r="G19" s="1263">
        <f>$J$408</f>
        <v>0</v>
      </c>
      <c r="H19" s="1264"/>
      <c r="I19" s="672"/>
      <c r="J19" s="1263">
        <f>$M$408</f>
        <v>0</v>
      </c>
      <c r="K19" s="1264"/>
      <c r="L19" s="672"/>
      <c r="M19" s="1263">
        <f>$P$408</f>
        <v>0</v>
      </c>
      <c r="N19" s="1264"/>
      <c r="O19" s="1265"/>
      <c r="P19" s="1266"/>
      <c r="Q19" s="1267"/>
      <c r="R19" s="359" t="str">
        <f t="shared" si="0"/>
        <v/>
      </c>
    </row>
    <row r="20" spans="1:18">
      <c r="A20" s="426" t="s">
        <v>292</v>
      </c>
      <c r="B20" s="669" t="s">
        <v>495</v>
      </c>
      <c r="C20" s="670"/>
      <c r="D20" s="399"/>
      <c r="E20" s="671" t="s">
        <v>490</v>
      </c>
      <c r="F20" s="672"/>
      <c r="G20" s="1263">
        <f>$J$462</f>
        <v>0</v>
      </c>
      <c r="H20" s="1264"/>
      <c r="I20" s="672"/>
      <c r="J20" s="1263">
        <f>$M$462</f>
        <v>0</v>
      </c>
      <c r="K20" s="1264"/>
      <c r="L20" s="672"/>
      <c r="M20" s="1263">
        <f>$P$462</f>
        <v>0</v>
      </c>
      <c r="N20" s="1264"/>
      <c r="O20" s="1265"/>
      <c r="P20" s="1266"/>
      <c r="Q20" s="1267"/>
      <c r="R20" s="359" t="str">
        <f t="shared" si="0"/>
        <v/>
      </c>
    </row>
    <row r="21" spans="1:18">
      <c r="A21" s="426" t="s">
        <v>292</v>
      </c>
      <c r="B21" s="669" t="s">
        <v>496</v>
      </c>
      <c r="C21" s="670"/>
      <c r="D21" s="399"/>
      <c r="E21" s="671" t="s">
        <v>490</v>
      </c>
      <c r="F21" s="672"/>
      <c r="G21" s="1263">
        <f>$J$516</f>
        <v>0</v>
      </c>
      <c r="H21" s="1264"/>
      <c r="I21" s="672"/>
      <c r="J21" s="1263">
        <f>$M$516</f>
        <v>0</v>
      </c>
      <c r="K21" s="1264"/>
      <c r="L21" s="672"/>
      <c r="M21" s="1263">
        <f>$P$516</f>
        <v>0</v>
      </c>
      <c r="N21" s="1264"/>
      <c r="O21" s="673"/>
      <c r="P21" s="674"/>
      <c r="Q21" s="675"/>
      <c r="R21" s="359" t="str">
        <f t="shared" si="0"/>
        <v/>
      </c>
    </row>
    <row r="22" spans="1:18">
      <c r="A22" s="426" t="s">
        <v>292</v>
      </c>
      <c r="B22" s="669" t="s">
        <v>497</v>
      </c>
      <c r="C22" s="670"/>
      <c r="D22" s="399"/>
      <c r="E22" s="671" t="s">
        <v>490</v>
      </c>
      <c r="F22" s="672"/>
      <c r="G22" s="1263">
        <f>$J$570</f>
        <v>0</v>
      </c>
      <c r="H22" s="1264"/>
      <c r="I22" s="672"/>
      <c r="J22" s="1263">
        <f>$M$570</f>
        <v>0</v>
      </c>
      <c r="K22" s="1264"/>
      <c r="L22" s="672"/>
      <c r="M22" s="1263">
        <f>$P$570</f>
        <v>0</v>
      </c>
      <c r="N22" s="1264"/>
      <c r="O22" s="673"/>
      <c r="P22" s="674"/>
      <c r="Q22" s="675"/>
      <c r="R22" s="359" t="str">
        <f t="shared" si="0"/>
        <v/>
      </c>
    </row>
    <row r="23" spans="1:18">
      <c r="A23" s="426" t="s">
        <v>292</v>
      </c>
      <c r="B23" s="669" t="s">
        <v>498</v>
      </c>
      <c r="C23" s="670"/>
      <c r="D23" s="399"/>
      <c r="E23" s="671" t="s">
        <v>490</v>
      </c>
      <c r="F23" s="672"/>
      <c r="G23" s="1263">
        <f>$J$624</f>
        <v>0</v>
      </c>
      <c r="H23" s="1264"/>
      <c r="I23" s="672"/>
      <c r="J23" s="1263">
        <f>$M$624</f>
        <v>0</v>
      </c>
      <c r="K23" s="1264"/>
      <c r="L23" s="672"/>
      <c r="M23" s="1263">
        <f>$P$624</f>
        <v>0</v>
      </c>
      <c r="N23" s="1264"/>
      <c r="O23" s="673"/>
      <c r="P23" s="674"/>
      <c r="Q23" s="675"/>
      <c r="R23" s="359" t="str">
        <f t="shared" si="0"/>
        <v/>
      </c>
    </row>
    <row r="24" spans="1:18">
      <c r="A24" s="426" t="s">
        <v>292</v>
      </c>
      <c r="B24" s="669"/>
      <c r="C24" s="670"/>
      <c r="D24" s="399"/>
      <c r="E24" s="671"/>
      <c r="F24" s="672"/>
      <c r="G24" s="676"/>
      <c r="H24" s="677"/>
      <c r="I24" s="672"/>
      <c r="J24" s="676"/>
      <c r="K24" s="677"/>
      <c r="L24" s="672"/>
      <c r="M24" s="676"/>
      <c r="N24" s="677"/>
      <c r="O24" s="673"/>
      <c r="P24" s="674"/>
      <c r="Q24" s="675"/>
      <c r="R24" s="359" t="str">
        <f t="shared" si="0"/>
        <v/>
      </c>
    </row>
    <row r="25" spans="1:18">
      <c r="A25" s="426" t="s">
        <v>292</v>
      </c>
      <c r="B25" s="669"/>
      <c r="C25" s="670"/>
      <c r="D25" s="399"/>
      <c r="E25" s="671"/>
      <c r="F25" s="672"/>
      <c r="G25" s="676"/>
      <c r="H25" s="677"/>
      <c r="I25" s="672"/>
      <c r="J25" s="676"/>
      <c r="K25" s="677"/>
      <c r="L25" s="672"/>
      <c r="M25" s="676"/>
      <c r="N25" s="677"/>
      <c r="O25" s="673"/>
      <c r="P25" s="674"/>
      <c r="Q25" s="675"/>
      <c r="R25" s="359" t="str">
        <f t="shared" si="0"/>
        <v/>
      </c>
    </row>
    <row r="26" spans="1:18">
      <c r="A26" s="426" t="s">
        <v>292</v>
      </c>
      <c r="B26" s="669"/>
      <c r="C26" s="670"/>
      <c r="D26" s="399"/>
      <c r="E26" s="671"/>
      <c r="F26" s="672"/>
      <c r="G26" s="676"/>
      <c r="H26" s="677"/>
      <c r="I26" s="672"/>
      <c r="J26" s="676"/>
      <c r="K26" s="677"/>
      <c r="L26" s="672"/>
      <c r="M26" s="676"/>
      <c r="N26" s="677"/>
      <c r="O26" s="673"/>
      <c r="P26" s="674"/>
      <c r="Q26" s="675"/>
      <c r="R26" s="359" t="str">
        <f t="shared" si="0"/>
        <v/>
      </c>
    </row>
    <row r="27" spans="1:18">
      <c r="A27" s="426" t="s">
        <v>292</v>
      </c>
      <c r="B27" s="669"/>
      <c r="C27" s="670"/>
      <c r="D27" s="399"/>
      <c r="E27" s="671"/>
      <c r="F27" s="672"/>
      <c r="G27" s="1263"/>
      <c r="H27" s="1264"/>
      <c r="I27" s="672"/>
      <c r="J27" s="1263"/>
      <c r="K27" s="1264"/>
      <c r="L27" s="672"/>
      <c r="M27" s="1263"/>
      <c r="N27" s="1264"/>
      <c r="O27" s="1265"/>
      <c r="P27" s="1266"/>
      <c r="Q27" s="1267"/>
      <c r="R27" s="359" t="str">
        <f t="shared" si="0"/>
        <v/>
      </c>
    </row>
    <row r="28" spans="1:18" ht="13.8" thickBot="1">
      <c r="A28" s="426" t="s">
        <v>292</v>
      </c>
      <c r="B28" s="669"/>
      <c r="C28" s="670"/>
      <c r="D28" s="399"/>
      <c r="E28" s="397"/>
      <c r="F28" s="545"/>
      <c r="G28" s="1273"/>
      <c r="H28" s="1274"/>
      <c r="I28" s="545"/>
      <c r="J28" s="1273"/>
      <c r="K28" s="1274"/>
      <c r="L28" s="545"/>
      <c r="M28" s="1273"/>
      <c r="N28" s="1274"/>
      <c r="O28" s="1275"/>
      <c r="P28" s="1276"/>
      <c r="Q28" s="1277"/>
      <c r="R28" s="359" t="str">
        <f t="shared" si="0"/>
        <v/>
      </c>
    </row>
    <row r="29" spans="1:18" ht="14.4" thickTop="1" thickBot="1">
      <c r="A29" s="510" t="s">
        <v>292</v>
      </c>
      <c r="B29" s="474" t="s">
        <v>339</v>
      </c>
      <c r="C29" s="474"/>
      <c r="D29" s="473" t="s">
        <v>333</v>
      </c>
      <c r="E29" s="472"/>
      <c r="F29" s="678"/>
      <c r="G29" s="1278">
        <f>SUM(G14:H28)</f>
        <v>36511060</v>
      </c>
      <c r="H29" s="1279"/>
      <c r="I29" s="678"/>
      <c r="J29" s="1278">
        <f>SUM(J14:K28)</f>
        <v>28623760</v>
      </c>
      <c r="K29" s="1279"/>
      <c r="L29" s="678"/>
      <c r="M29" s="1278">
        <f>SUM(M14:N28)</f>
        <v>7887300</v>
      </c>
      <c r="N29" s="1279"/>
      <c r="O29" s="1280"/>
      <c r="P29" s="1281"/>
      <c r="Q29" s="1282"/>
      <c r="R29" s="359" t="str">
        <f t="shared" si="0"/>
        <v/>
      </c>
    </row>
    <row r="30" spans="1:18">
      <c r="A30" s="505" t="s">
        <v>292</v>
      </c>
      <c r="B30" s="504" t="s">
        <v>338</v>
      </c>
      <c r="C30" s="503"/>
      <c r="D30" s="503"/>
      <c r="E30" s="502"/>
      <c r="F30" s="547"/>
      <c r="G30" s="1268"/>
      <c r="H30" s="1269"/>
      <c r="I30" s="547"/>
      <c r="J30" s="1268"/>
      <c r="K30" s="1269"/>
      <c r="L30" s="547"/>
      <c r="M30" s="1268"/>
      <c r="N30" s="1269"/>
      <c r="O30" s="1270"/>
      <c r="P30" s="1271"/>
      <c r="Q30" s="1272"/>
      <c r="R30" s="359" t="str">
        <f t="shared" si="0"/>
        <v/>
      </c>
    </row>
    <row r="31" spans="1:18">
      <c r="A31" s="426" t="s">
        <v>292</v>
      </c>
      <c r="B31" s="669" t="s">
        <v>491</v>
      </c>
      <c r="C31" s="670"/>
      <c r="D31" s="399"/>
      <c r="E31" s="671" t="s">
        <v>490</v>
      </c>
      <c r="F31" s="672"/>
      <c r="G31" s="1263">
        <f>$J$139</f>
        <v>8149340</v>
      </c>
      <c r="H31" s="1264"/>
      <c r="I31" s="672"/>
      <c r="J31" s="1263">
        <f>$M$139</f>
        <v>6399340</v>
      </c>
      <c r="K31" s="1264"/>
      <c r="L31" s="672"/>
      <c r="M31" s="1263">
        <f>$P$139</f>
        <v>1750000</v>
      </c>
      <c r="N31" s="1264"/>
      <c r="O31" s="1265"/>
      <c r="P31" s="1266"/>
      <c r="Q31" s="1267"/>
      <c r="R31" s="359" t="str">
        <f t="shared" si="0"/>
        <v/>
      </c>
    </row>
    <row r="32" spans="1:18">
      <c r="A32" s="426" t="s">
        <v>292</v>
      </c>
      <c r="B32" s="669" t="s">
        <v>492</v>
      </c>
      <c r="C32" s="670"/>
      <c r="D32" s="399"/>
      <c r="E32" s="671" t="s">
        <v>490</v>
      </c>
      <c r="F32" s="672"/>
      <c r="G32" s="1263">
        <f>$J$193</f>
        <v>3505000</v>
      </c>
      <c r="H32" s="1264"/>
      <c r="I32" s="672"/>
      <c r="J32" s="1263">
        <f>$M$193</f>
        <v>0</v>
      </c>
      <c r="K32" s="1264"/>
      <c r="L32" s="672"/>
      <c r="M32" s="1263">
        <f>$P$193</f>
        <v>3505000</v>
      </c>
      <c r="N32" s="1264"/>
      <c r="O32" s="1265"/>
      <c r="P32" s="1266"/>
      <c r="Q32" s="1267"/>
      <c r="R32" s="359" t="str">
        <f t="shared" si="0"/>
        <v/>
      </c>
    </row>
    <row r="33" spans="1:18">
      <c r="A33" s="426" t="s">
        <v>292</v>
      </c>
      <c r="B33" s="669" t="s">
        <v>834</v>
      </c>
      <c r="C33" s="670"/>
      <c r="D33" s="399"/>
      <c r="E33" s="671" t="s">
        <v>490</v>
      </c>
      <c r="F33" s="672"/>
      <c r="G33" s="1263">
        <f>$J$247</f>
        <v>4620400</v>
      </c>
      <c r="H33" s="1264"/>
      <c r="I33" s="672"/>
      <c r="J33" s="1263">
        <f>$M$247</f>
        <v>4520400</v>
      </c>
      <c r="K33" s="1264"/>
      <c r="L33" s="672"/>
      <c r="M33" s="1263">
        <f>$P$247</f>
        <v>100000</v>
      </c>
      <c r="N33" s="1264"/>
      <c r="O33" s="1265"/>
      <c r="P33" s="1266"/>
      <c r="Q33" s="1267"/>
      <c r="R33" s="359" t="str">
        <f t="shared" si="0"/>
        <v/>
      </c>
    </row>
    <row r="34" spans="1:18">
      <c r="A34" s="426" t="s">
        <v>292</v>
      </c>
      <c r="B34" s="669" t="s">
        <v>835</v>
      </c>
      <c r="C34" s="670"/>
      <c r="D34" s="399"/>
      <c r="E34" s="671" t="s">
        <v>490</v>
      </c>
      <c r="F34" s="672"/>
      <c r="G34" s="1263">
        <f>$J$301</f>
        <v>152000</v>
      </c>
      <c r="H34" s="1264"/>
      <c r="I34" s="672"/>
      <c r="J34" s="1263">
        <f>$M$301</f>
        <v>152000</v>
      </c>
      <c r="K34" s="1264"/>
      <c r="L34" s="672"/>
      <c r="M34" s="1263">
        <f>$P$301</f>
        <v>0</v>
      </c>
      <c r="N34" s="1264"/>
      <c r="O34" s="1265"/>
      <c r="P34" s="1266"/>
      <c r="Q34" s="1267"/>
      <c r="R34" s="359" t="str">
        <f t="shared" si="0"/>
        <v/>
      </c>
    </row>
    <row r="35" spans="1:18">
      <c r="A35" s="426" t="s">
        <v>292</v>
      </c>
      <c r="B35" s="679" t="s">
        <v>493</v>
      </c>
      <c r="C35" s="680"/>
      <c r="D35" s="399"/>
      <c r="E35" s="671" t="s">
        <v>490</v>
      </c>
      <c r="F35" s="672"/>
      <c r="G35" s="1263">
        <f>$J$355</f>
        <v>0</v>
      </c>
      <c r="H35" s="1264"/>
      <c r="I35" s="672"/>
      <c r="J35" s="1263">
        <f>$M$355</f>
        <v>0</v>
      </c>
      <c r="K35" s="1264"/>
      <c r="L35" s="672"/>
      <c r="M35" s="1263">
        <f>$P$355</f>
        <v>0</v>
      </c>
      <c r="N35" s="1264"/>
      <c r="O35" s="1265"/>
      <c r="P35" s="1266"/>
      <c r="Q35" s="1267"/>
      <c r="R35" s="359" t="str">
        <f t="shared" si="0"/>
        <v/>
      </c>
    </row>
    <row r="36" spans="1:18">
      <c r="A36" s="426" t="s">
        <v>292</v>
      </c>
      <c r="B36" s="679" t="s">
        <v>494</v>
      </c>
      <c r="C36" s="680"/>
      <c r="D36" s="399"/>
      <c r="E36" s="671" t="s">
        <v>490</v>
      </c>
      <c r="F36" s="672"/>
      <c r="G36" s="1263">
        <f>$J$409</f>
        <v>0</v>
      </c>
      <c r="H36" s="1264"/>
      <c r="I36" s="672"/>
      <c r="J36" s="1263">
        <f>$M$409</f>
        <v>0</v>
      </c>
      <c r="K36" s="1264"/>
      <c r="L36" s="672"/>
      <c r="M36" s="1263">
        <f>$P$409</f>
        <v>0</v>
      </c>
      <c r="N36" s="1264"/>
      <c r="O36" s="1265"/>
      <c r="P36" s="1266"/>
      <c r="Q36" s="1267"/>
      <c r="R36" s="359" t="str">
        <f t="shared" si="0"/>
        <v/>
      </c>
    </row>
    <row r="37" spans="1:18">
      <c r="A37" s="426" t="s">
        <v>292</v>
      </c>
      <c r="B37" s="679" t="s">
        <v>495</v>
      </c>
      <c r="C37" s="680"/>
      <c r="D37" s="399"/>
      <c r="E37" s="671" t="s">
        <v>490</v>
      </c>
      <c r="F37" s="672"/>
      <c r="G37" s="1263">
        <f>$J$463</f>
        <v>0</v>
      </c>
      <c r="H37" s="1264"/>
      <c r="I37" s="672"/>
      <c r="J37" s="1263">
        <f>$M$463</f>
        <v>0</v>
      </c>
      <c r="K37" s="1264"/>
      <c r="L37" s="672"/>
      <c r="M37" s="1263">
        <f>$P$463</f>
        <v>0</v>
      </c>
      <c r="N37" s="1264"/>
      <c r="O37" s="1265"/>
      <c r="P37" s="1266"/>
      <c r="Q37" s="1267"/>
      <c r="R37" s="359" t="str">
        <f t="shared" si="0"/>
        <v/>
      </c>
    </row>
    <row r="38" spans="1:18">
      <c r="A38" s="426" t="s">
        <v>292</v>
      </c>
      <c r="B38" s="679" t="s">
        <v>496</v>
      </c>
      <c r="C38" s="680"/>
      <c r="D38" s="399"/>
      <c r="E38" s="671" t="s">
        <v>490</v>
      </c>
      <c r="F38" s="672"/>
      <c r="G38" s="1263">
        <f>$J$517</f>
        <v>0</v>
      </c>
      <c r="H38" s="1264"/>
      <c r="I38" s="672"/>
      <c r="J38" s="1263">
        <f>$M$517</f>
        <v>0</v>
      </c>
      <c r="K38" s="1264"/>
      <c r="L38" s="672"/>
      <c r="M38" s="1263">
        <f>$P$517</f>
        <v>0</v>
      </c>
      <c r="N38" s="1264"/>
      <c r="O38" s="673"/>
      <c r="P38" s="674"/>
      <c r="Q38" s="675"/>
      <c r="R38" s="359" t="str">
        <f t="shared" si="0"/>
        <v/>
      </c>
    </row>
    <row r="39" spans="1:18">
      <c r="A39" s="426" t="s">
        <v>292</v>
      </c>
      <c r="B39" s="679" t="s">
        <v>497</v>
      </c>
      <c r="C39" s="680"/>
      <c r="D39" s="399"/>
      <c r="E39" s="671" t="s">
        <v>490</v>
      </c>
      <c r="F39" s="672"/>
      <c r="G39" s="1263">
        <f>$J$571</f>
        <v>0</v>
      </c>
      <c r="H39" s="1264"/>
      <c r="I39" s="672"/>
      <c r="J39" s="1263">
        <f>$M$571</f>
        <v>0</v>
      </c>
      <c r="K39" s="1264"/>
      <c r="L39" s="672"/>
      <c r="M39" s="1263">
        <f>$P$571</f>
        <v>0</v>
      </c>
      <c r="N39" s="1264"/>
      <c r="O39" s="673"/>
      <c r="P39" s="674"/>
      <c r="Q39" s="675"/>
      <c r="R39" s="359" t="str">
        <f t="shared" si="0"/>
        <v/>
      </c>
    </row>
    <row r="40" spans="1:18">
      <c r="A40" s="426" t="s">
        <v>292</v>
      </c>
      <c r="B40" s="679" t="s">
        <v>498</v>
      </c>
      <c r="C40" s="680"/>
      <c r="D40" s="399"/>
      <c r="E40" s="671" t="s">
        <v>490</v>
      </c>
      <c r="F40" s="672"/>
      <c r="G40" s="1263">
        <f>$J$625</f>
        <v>0</v>
      </c>
      <c r="H40" s="1264"/>
      <c r="I40" s="672"/>
      <c r="J40" s="1263">
        <f>$M$625</f>
        <v>0</v>
      </c>
      <c r="K40" s="1264"/>
      <c r="L40" s="672"/>
      <c r="M40" s="1263">
        <f>$P$625</f>
        <v>0</v>
      </c>
      <c r="N40" s="1264"/>
      <c r="O40" s="673"/>
      <c r="P40" s="674"/>
      <c r="Q40" s="675"/>
      <c r="R40" s="359" t="str">
        <f t="shared" si="0"/>
        <v/>
      </c>
    </row>
    <row r="41" spans="1:18">
      <c r="A41" s="426" t="s">
        <v>292</v>
      </c>
      <c r="B41" s="679"/>
      <c r="C41" s="680"/>
      <c r="D41" s="399"/>
      <c r="E41" s="671"/>
      <c r="F41" s="672"/>
      <c r="G41" s="676"/>
      <c r="H41" s="677"/>
      <c r="I41" s="672"/>
      <c r="J41" s="676"/>
      <c r="K41" s="677"/>
      <c r="L41" s="672"/>
      <c r="M41" s="676"/>
      <c r="N41" s="677"/>
      <c r="O41" s="673"/>
      <c r="P41" s="674"/>
      <c r="Q41" s="675"/>
      <c r="R41" s="359" t="str">
        <f t="shared" si="0"/>
        <v/>
      </c>
    </row>
    <row r="42" spans="1:18">
      <c r="A42" s="426" t="s">
        <v>292</v>
      </c>
      <c r="B42" s="679"/>
      <c r="C42" s="680"/>
      <c r="D42" s="399"/>
      <c r="E42" s="671"/>
      <c r="F42" s="672"/>
      <c r="G42" s="676"/>
      <c r="H42" s="677"/>
      <c r="I42" s="672"/>
      <c r="J42" s="676"/>
      <c r="K42" s="677"/>
      <c r="L42" s="672"/>
      <c r="M42" s="676"/>
      <c r="N42" s="677"/>
      <c r="O42" s="673"/>
      <c r="P42" s="674"/>
      <c r="Q42" s="675"/>
      <c r="R42" s="359" t="str">
        <f t="shared" si="0"/>
        <v/>
      </c>
    </row>
    <row r="43" spans="1:18">
      <c r="A43" s="426" t="s">
        <v>292</v>
      </c>
      <c r="B43" s="679"/>
      <c r="C43" s="680"/>
      <c r="D43" s="399"/>
      <c r="E43" s="671"/>
      <c r="F43" s="672"/>
      <c r="G43" s="676"/>
      <c r="H43" s="677"/>
      <c r="I43" s="672"/>
      <c r="J43" s="676"/>
      <c r="K43" s="677"/>
      <c r="L43" s="672"/>
      <c r="M43" s="676"/>
      <c r="N43" s="677"/>
      <c r="O43" s="673"/>
      <c r="P43" s="674"/>
      <c r="Q43" s="675"/>
      <c r="R43" s="359" t="str">
        <f t="shared" si="0"/>
        <v/>
      </c>
    </row>
    <row r="44" spans="1:18">
      <c r="A44" s="426" t="s">
        <v>292</v>
      </c>
      <c r="B44" s="679"/>
      <c r="C44" s="680"/>
      <c r="D44" s="399"/>
      <c r="E44" s="671"/>
      <c r="F44" s="672"/>
      <c r="G44" s="1263"/>
      <c r="H44" s="1264"/>
      <c r="I44" s="672"/>
      <c r="J44" s="1263"/>
      <c r="K44" s="1264"/>
      <c r="L44" s="672"/>
      <c r="M44" s="1263"/>
      <c r="N44" s="1264"/>
      <c r="O44" s="1265"/>
      <c r="P44" s="1266"/>
      <c r="Q44" s="1267"/>
      <c r="R44" s="359" t="str">
        <f t="shared" si="0"/>
        <v/>
      </c>
    </row>
    <row r="45" spans="1:18" ht="13.8" thickBot="1">
      <c r="A45" s="426" t="s">
        <v>292</v>
      </c>
      <c r="B45" s="679"/>
      <c r="C45" s="680"/>
      <c r="D45" s="399"/>
      <c r="E45" s="397"/>
      <c r="F45" s="545"/>
      <c r="G45" s="1273"/>
      <c r="H45" s="1274"/>
      <c r="I45" s="545"/>
      <c r="J45" s="1273"/>
      <c r="K45" s="1274"/>
      <c r="L45" s="545"/>
      <c r="M45" s="1273"/>
      <c r="N45" s="1274"/>
      <c r="O45" s="1275"/>
      <c r="P45" s="1276"/>
      <c r="Q45" s="1277"/>
      <c r="R45" s="359" t="str">
        <f t="shared" si="0"/>
        <v/>
      </c>
    </row>
    <row r="46" spans="1:18" ht="14.4" thickTop="1" thickBot="1">
      <c r="A46" s="544" t="s">
        <v>292</v>
      </c>
      <c r="B46" s="543" t="s">
        <v>337</v>
      </c>
      <c r="C46" s="543"/>
      <c r="D46" s="542" t="s">
        <v>333</v>
      </c>
      <c r="E46" s="541"/>
      <c r="F46" s="681"/>
      <c r="G46" s="1283">
        <f>SUM(G31:H45)</f>
        <v>16426740</v>
      </c>
      <c r="H46" s="1284"/>
      <c r="I46" s="681"/>
      <c r="J46" s="1283">
        <f>SUM(J31:K45)</f>
        <v>11071740</v>
      </c>
      <c r="K46" s="1284"/>
      <c r="L46" s="681"/>
      <c r="M46" s="1283">
        <f>SUM(M31:N45)</f>
        <v>5355000</v>
      </c>
      <c r="N46" s="1284"/>
      <c r="O46" s="1285"/>
      <c r="P46" s="1286"/>
      <c r="Q46" s="1287"/>
      <c r="R46" s="359" t="str">
        <f t="shared" si="0"/>
        <v/>
      </c>
    </row>
    <row r="47" spans="1:18">
      <c r="A47" s="436" t="s">
        <v>292</v>
      </c>
      <c r="B47" s="534"/>
      <c r="C47" s="533"/>
      <c r="D47" s="434"/>
      <c r="E47" s="532"/>
      <c r="F47" s="529"/>
      <c r="G47" s="1268"/>
      <c r="H47" s="1269"/>
      <c r="I47" s="529"/>
      <c r="J47" s="1268"/>
      <c r="K47" s="1269"/>
      <c r="L47" s="529"/>
      <c r="M47" s="1268"/>
      <c r="N47" s="1269"/>
      <c r="O47" s="1270"/>
      <c r="P47" s="1271"/>
      <c r="Q47" s="1272"/>
      <c r="R47" s="359" t="str">
        <f t="shared" si="0"/>
        <v/>
      </c>
    </row>
    <row r="48" spans="1:18">
      <c r="A48" s="436" t="s">
        <v>292</v>
      </c>
      <c r="B48" s="534"/>
      <c r="C48" s="533"/>
      <c r="D48" s="434"/>
      <c r="E48" s="532"/>
      <c r="F48" s="529"/>
      <c r="G48" s="682"/>
      <c r="H48" s="683"/>
      <c r="I48" s="529"/>
      <c r="J48" s="682"/>
      <c r="K48" s="683"/>
      <c r="L48" s="529"/>
      <c r="M48" s="682"/>
      <c r="N48" s="683"/>
      <c r="O48" s="684"/>
      <c r="P48" s="685"/>
      <c r="Q48" s="686"/>
      <c r="R48" s="359" t="str">
        <f t="shared" si="0"/>
        <v/>
      </c>
    </row>
    <row r="49" spans="1:18">
      <c r="A49" s="436" t="s">
        <v>292</v>
      </c>
      <c r="B49" s="534"/>
      <c r="C49" s="533"/>
      <c r="D49" s="434"/>
      <c r="E49" s="532"/>
      <c r="F49" s="529"/>
      <c r="G49" s="682"/>
      <c r="H49" s="683"/>
      <c r="I49" s="529"/>
      <c r="J49" s="682"/>
      <c r="K49" s="683"/>
      <c r="L49" s="529"/>
      <c r="M49" s="682"/>
      <c r="N49" s="683"/>
      <c r="O49" s="684"/>
      <c r="P49" s="685"/>
      <c r="Q49" s="686"/>
      <c r="R49" s="359" t="str">
        <f t="shared" si="0"/>
        <v/>
      </c>
    </row>
    <row r="50" spans="1:18">
      <c r="A50" s="436" t="s">
        <v>292</v>
      </c>
      <c r="B50" s="528"/>
      <c r="C50" s="527"/>
      <c r="D50" s="448"/>
      <c r="E50" s="526"/>
      <c r="F50" s="521"/>
      <c r="G50" s="1263"/>
      <c r="H50" s="1264"/>
      <c r="I50" s="521"/>
      <c r="J50" s="1263"/>
      <c r="K50" s="1264"/>
      <c r="L50" s="521"/>
      <c r="M50" s="1263"/>
      <c r="N50" s="1264"/>
      <c r="O50" s="1265"/>
      <c r="P50" s="1266"/>
      <c r="Q50" s="1267"/>
      <c r="R50" s="359" t="str">
        <f t="shared" si="0"/>
        <v/>
      </c>
    </row>
    <row r="51" spans="1:18" ht="13.8" thickBot="1">
      <c r="A51" s="519" t="s">
        <v>292</v>
      </c>
      <c r="B51" s="518"/>
      <c r="C51" s="518"/>
      <c r="D51" s="518"/>
      <c r="E51" s="517"/>
      <c r="F51" s="512"/>
      <c r="G51" s="1273"/>
      <c r="H51" s="1274"/>
      <c r="I51" s="512"/>
      <c r="J51" s="1273"/>
      <c r="K51" s="1274"/>
      <c r="L51" s="512"/>
      <c r="M51" s="1273"/>
      <c r="N51" s="1274"/>
      <c r="O51" s="1275"/>
      <c r="P51" s="1276"/>
      <c r="Q51" s="1277"/>
      <c r="R51" s="359" t="str">
        <f t="shared" si="0"/>
        <v/>
      </c>
    </row>
    <row r="52" spans="1:18" ht="21" customHeight="1" thickTop="1" thickBot="1">
      <c r="A52" s="510" t="s">
        <v>292</v>
      </c>
      <c r="B52" s="474"/>
      <c r="C52" s="474"/>
      <c r="D52" s="473" t="s">
        <v>336</v>
      </c>
      <c r="E52" s="472"/>
      <c r="F52" s="678"/>
      <c r="G52" s="1278">
        <f>G11+G29+G46</f>
        <v>53237800</v>
      </c>
      <c r="H52" s="1279"/>
      <c r="I52" s="678"/>
      <c r="J52" s="1278">
        <f>J11+J29+J46</f>
        <v>39995500</v>
      </c>
      <c r="K52" s="1279"/>
      <c r="L52" s="687"/>
      <c r="M52" s="1278">
        <f>M11+M29+M46</f>
        <v>13242300</v>
      </c>
      <c r="N52" s="1279"/>
      <c r="O52" s="1280"/>
      <c r="P52" s="1281"/>
      <c r="Q52" s="1282"/>
      <c r="R52" s="359" t="str">
        <f t="shared" si="0"/>
        <v/>
      </c>
    </row>
    <row r="53" spans="1:18" ht="13.8" thickBot="1">
      <c r="A53" s="464"/>
      <c r="B53" s="462"/>
      <c r="C53" s="462"/>
      <c r="D53" s="462"/>
      <c r="E53" s="461"/>
      <c r="F53" s="508"/>
      <c r="G53" s="1288"/>
      <c r="H53" s="1288"/>
      <c r="I53" s="508"/>
      <c r="J53" s="1288"/>
      <c r="K53" s="1288"/>
      <c r="L53" s="508"/>
      <c r="M53" s="1288"/>
      <c r="N53" s="1288"/>
      <c r="O53" s="1289"/>
      <c r="P53" s="1289"/>
      <c r="Q53" s="1290"/>
      <c r="R53" s="359" t="str">
        <f t="shared" si="0"/>
        <v/>
      </c>
    </row>
    <row r="54" spans="1:18">
      <c r="A54" s="505" t="s">
        <v>292</v>
      </c>
      <c r="B54" s="504" t="s">
        <v>335</v>
      </c>
      <c r="C54" s="503"/>
      <c r="D54" s="503"/>
      <c r="E54" s="502"/>
      <c r="F54" s="497"/>
      <c r="G54" s="1268"/>
      <c r="H54" s="1269"/>
      <c r="I54" s="497"/>
      <c r="J54" s="1268"/>
      <c r="K54" s="1269"/>
      <c r="L54" s="497"/>
      <c r="M54" s="1268"/>
      <c r="N54" s="1269"/>
      <c r="O54" s="1270"/>
      <c r="P54" s="1271"/>
      <c r="Q54" s="1272"/>
      <c r="R54" s="359" t="str">
        <f t="shared" si="0"/>
        <v/>
      </c>
    </row>
    <row r="55" spans="1:18">
      <c r="A55" s="426" t="s">
        <v>292</v>
      </c>
      <c r="B55" s="669" t="s">
        <v>491</v>
      </c>
      <c r="C55" s="670"/>
      <c r="D55" s="399"/>
      <c r="E55" s="424"/>
      <c r="F55" s="688"/>
      <c r="G55" s="1291">
        <f>$J$140</f>
        <v>25214340</v>
      </c>
      <c r="H55" s="1292"/>
      <c r="I55" s="491"/>
      <c r="J55" s="1291">
        <f>$M$140</f>
        <v>23464340</v>
      </c>
      <c r="K55" s="1292"/>
      <c r="L55" s="491"/>
      <c r="M55" s="1291">
        <f>$P$140</f>
        <v>1750000</v>
      </c>
      <c r="N55" s="1292"/>
      <c r="O55" s="1265"/>
      <c r="P55" s="1266"/>
      <c r="Q55" s="1267"/>
      <c r="R55" s="359" t="str">
        <f t="shared" si="0"/>
        <v/>
      </c>
    </row>
    <row r="56" spans="1:18">
      <c r="A56" s="426" t="s">
        <v>292</v>
      </c>
      <c r="B56" s="669" t="s">
        <v>492</v>
      </c>
      <c r="C56" s="670"/>
      <c r="D56" s="399"/>
      <c r="E56" s="424"/>
      <c r="F56" s="688"/>
      <c r="G56" s="1291">
        <f>$J$194</f>
        <v>11262300</v>
      </c>
      <c r="H56" s="1292"/>
      <c r="I56" s="491"/>
      <c r="J56" s="1291">
        <f>$M$194</f>
        <v>0</v>
      </c>
      <c r="K56" s="1292"/>
      <c r="L56" s="491"/>
      <c r="M56" s="1291">
        <f>$P$194</f>
        <v>11262300</v>
      </c>
      <c r="N56" s="1292"/>
      <c r="O56" s="1265"/>
      <c r="P56" s="1266"/>
      <c r="Q56" s="1267"/>
      <c r="R56" s="359" t="str">
        <f t="shared" si="0"/>
        <v/>
      </c>
    </row>
    <row r="57" spans="1:18">
      <c r="A57" s="426" t="s">
        <v>292</v>
      </c>
      <c r="B57" s="669" t="s">
        <v>834</v>
      </c>
      <c r="C57" s="670"/>
      <c r="D57" s="399"/>
      <c r="E57" s="424"/>
      <c r="F57" s="688"/>
      <c r="G57" s="1291">
        <f>$J$248</f>
        <v>13638400</v>
      </c>
      <c r="H57" s="1292"/>
      <c r="I57" s="491"/>
      <c r="J57" s="1291">
        <f>$M$248</f>
        <v>13408400</v>
      </c>
      <c r="K57" s="1292"/>
      <c r="L57" s="491"/>
      <c r="M57" s="1291">
        <f>$P$248</f>
        <v>230000</v>
      </c>
      <c r="N57" s="1292"/>
      <c r="O57" s="1265"/>
      <c r="P57" s="1266"/>
      <c r="Q57" s="1267"/>
      <c r="R57" s="359" t="str">
        <f t="shared" si="0"/>
        <v/>
      </c>
    </row>
    <row r="58" spans="1:18">
      <c r="A58" s="426" t="s">
        <v>292</v>
      </c>
      <c r="B58" s="669" t="s">
        <v>835</v>
      </c>
      <c r="C58" s="670"/>
      <c r="D58" s="399"/>
      <c r="E58" s="424"/>
      <c r="F58" s="688"/>
      <c r="G58" s="1291">
        <f>$J$302</f>
        <v>2822760</v>
      </c>
      <c r="H58" s="1292"/>
      <c r="I58" s="491"/>
      <c r="J58" s="1291">
        <f>$M$302</f>
        <v>2822760</v>
      </c>
      <c r="K58" s="1292"/>
      <c r="L58" s="491"/>
      <c r="M58" s="1291">
        <f>$P$302</f>
        <v>0</v>
      </c>
      <c r="N58" s="1292"/>
      <c r="O58" s="1265"/>
      <c r="P58" s="1266"/>
      <c r="Q58" s="1267"/>
      <c r="R58" s="359" t="str">
        <f t="shared" si="0"/>
        <v/>
      </c>
    </row>
    <row r="59" spans="1:18">
      <c r="A59" s="426" t="s">
        <v>292</v>
      </c>
      <c r="B59" s="679" t="s">
        <v>493</v>
      </c>
      <c r="C59" s="680"/>
      <c r="D59" s="399"/>
      <c r="E59" s="424"/>
      <c r="F59" s="688"/>
      <c r="G59" s="1291">
        <f>$J$356</f>
        <v>0</v>
      </c>
      <c r="H59" s="1292"/>
      <c r="I59" s="491"/>
      <c r="J59" s="1291">
        <f>$M$356</f>
        <v>0</v>
      </c>
      <c r="K59" s="1292"/>
      <c r="L59" s="491"/>
      <c r="M59" s="1291">
        <f>$P$356</f>
        <v>0</v>
      </c>
      <c r="N59" s="1292"/>
      <c r="O59" s="1265"/>
      <c r="P59" s="1266"/>
      <c r="Q59" s="1267"/>
      <c r="R59" s="359" t="str">
        <f t="shared" si="0"/>
        <v/>
      </c>
    </row>
    <row r="60" spans="1:18">
      <c r="A60" s="426" t="s">
        <v>292</v>
      </c>
      <c r="B60" s="679" t="s">
        <v>494</v>
      </c>
      <c r="C60" s="680"/>
      <c r="D60" s="399"/>
      <c r="E60" s="424"/>
      <c r="F60" s="688"/>
      <c r="G60" s="1291">
        <f>$J$410</f>
        <v>0</v>
      </c>
      <c r="H60" s="1292"/>
      <c r="I60" s="491"/>
      <c r="J60" s="1291">
        <f>$M$410</f>
        <v>0</v>
      </c>
      <c r="K60" s="1292"/>
      <c r="L60" s="491"/>
      <c r="M60" s="1291">
        <f>$P$410</f>
        <v>0</v>
      </c>
      <c r="N60" s="1292"/>
      <c r="O60" s="1265"/>
      <c r="P60" s="1266"/>
      <c r="Q60" s="1267"/>
      <c r="R60" s="359" t="str">
        <f t="shared" si="0"/>
        <v/>
      </c>
    </row>
    <row r="61" spans="1:18">
      <c r="A61" s="426" t="s">
        <v>292</v>
      </c>
      <c r="B61" s="679" t="s">
        <v>495</v>
      </c>
      <c r="C61" s="680"/>
      <c r="D61" s="399"/>
      <c r="E61" s="424"/>
      <c r="F61" s="688"/>
      <c r="G61" s="1291">
        <f>$J$464</f>
        <v>0</v>
      </c>
      <c r="H61" s="1292"/>
      <c r="I61" s="491"/>
      <c r="J61" s="1291">
        <f>$M$464</f>
        <v>0</v>
      </c>
      <c r="K61" s="1292"/>
      <c r="L61" s="491"/>
      <c r="M61" s="1291">
        <f>$P$464</f>
        <v>0</v>
      </c>
      <c r="N61" s="1292"/>
      <c r="O61" s="1265"/>
      <c r="P61" s="1266"/>
      <c r="Q61" s="1267"/>
      <c r="R61" s="359" t="str">
        <f t="shared" si="0"/>
        <v/>
      </c>
    </row>
    <row r="62" spans="1:18">
      <c r="A62" s="426" t="s">
        <v>292</v>
      </c>
      <c r="B62" s="679" t="s">
        <v>496</v>
      </c>
      <c r="C62" s="680"/>
      <c r="D62" s="399"/>
      <c r="E62" s="424"/>
      <c r="F62" s="479"/>
      <c r="G62" s="1291">
        <f>$J$518</f>
        <v>0</v>
      </c>
      <c r="H62" s="1292"/>
      <c r="I62" s="489"/>
      <c r="J62" s="1291">
        <f>$M$518</f>
        <v>0</v>
      </c>
      <c r="K62" s="1292"/>
      <c r="L62" s="489"/>
      <c r="M62" s="1291">
        <f>$P$518</f>
        <v>0</v>
      </c>
      <c r="N62" s="1292"/>
      <c r="O62" s="673"/>
      <c r="P62" s="674"/>
      <c r="Q62" s="675"/>
      <c r="R62" s="359" t="str">
        <f t="shared" si="0"/>
        <v/>
      </c>
    </row>
    <row r="63" spans="1:18">
      <c r="A63" s="426" t="s">
        <v>292</v>
      </c>
      <c r="B63" s="679" t="s">
        <v>497</v>
      </c>
      <c r="C63" s="680"/>
      <c r="D63" s="399"/>
      <c r="E63" s="424"/>
      <c r="F63" s="479"/>
      <c r="G63" s="1291">
        <f>$J$572</f>
        <v>0</v>
      </c>
      <c r="H63" s="1292"/>
      <c r="I63" s="489"/>
      <c r="J63" s="1291">
        <f>$M$572</f>
        <v>0</v>
      </c>
      <c r="K63" s="1292"/>
      <c r="L63" s="489"/>
      <c r="M63" s="1291">
        <f>$P$572</f>
        <v>0</v>
      </c>
      <c r="N63" s="1292"/>
      <c r="O63" s="673"/>
      <c r="P63" s="674"/>
      <c r="Q63" s="675"/>
      <c r="R63" s="359" t="str">
        <f t="shared" si="0"/>
        <v/>
      </c>
    </row>
    <row r="64" spans="1:18">
      <c r="A64" s="426" t="s">
        <v>292</v>
      </c>
      <c r="B64" s="679" t="s">
        <v>498</v>
      </c>
      <c r="C64" s="680"/>
      <c r="D64" s="399"/>
      <c r="E64" s="424"/>
      <c r="F64" s="479"/>
      <c r="G64" s="1291">
        <f>$J$626</f>
        <v>0</v>
      </c>
      <c r="H64" s="1292"/>
      <c r="I64" s="489"/>
      <c r="J64" s="1291">
        <f>$M$626</f>
        <v>0</v>
      </c>
      <c r="K64" s="1292"/>
      <c r="L64" s="489"/>
      <c r="M64" s="1291">
        <f>$P$626</f>
        <v>0</v>
      </c>
      <c r="N64" s="1292"/>
      <c r="O64" s="673"/>
      <c r="P64" s="674"/>
      <c r="Q64" s="675"/>
      <c r="R64" s="359" t="str">
        <f t="shared" si="0"/>
        <v/>
      </c>
    </row>
    <row r="65" spans="1:20">
      <c r="A65" s="426" t="s">
        <v>292</v>
      </c>
      <c r="B65" s="679"/>
      <c r="C65" s="680"/>
      <c r="D65" s="399"/>
      <c r="E65" s="424"/>
      <c r="F65" s="479"/>
      <c r="G65" s="1291"/>
      <c r="H65" s="1292"/>
      <c r="I65" s="479"/>
      <c r="J65" s="1291"/>
      <c r="K65" s="1292"/>
      <c r="L65" s="479"/>
      <c r="M65" s="1291"/>
      <c r="N65" s="1292"/>
      <c r="O65" s="673"/>
      <c r="P65" s="674"/>
      <c r="Q65" s="675"/>
      <c r="R65" s="359" t="str">
        <f t="shared" si="0"/>
        <v/>
      </c>
    </row>
    <row r="66" spans="1:20">
      <c r="A66" s="426" t="s">
        <v>292</v>
      </c>
      <c r="B66" s="679"/>
      <c r="C66" s="680"/>
      <c r="D66" s="399"/>
      <c r="E66" s="424"/>
      <c r="F66" s="479"/>
      <c r="G66" s="1291"/>
      <c r="H66" s="1292"/>
      <c r="I66" s="479"/>
      <c r="J66" s="1291"/>
      <c r="K66" s="1292"/>
      <c r="L66" s="479"/>
      <c r="M66" s="1291"/>
      <c r="N66" s="1292"/>
      <c r="O66" s="673"/>
      <c r="P66" s="674"/>
      <c r="Q66" s="675"/>
      <c r="R66" s="359" t="str">
        <f t="shared" si="0"/>
        <v/>
      </c>
    </row>
    <row r="67" spans="1:20">
      <c r="A67" s="426" t="s">
        <v>292</v>
      </c>
      <c r="B67" s="679"/>
      <c r="C67" s="680"/>
      <c r="D67" s="399"/>
      <c r="E67" s="424"/>
      <c r="F67" s="689"/>
      <c r="G67" s="1291"/>
      <c r="H67" s="1292"/>
      <c r="I67" s="689"/>
      <c r="J67" s="1291"/>
      <c r="K67" s="1292"/>
      <c r="L67" s="689"/>
      <c r="M67" s="1291"/>
      <c r="N67" s="1292"/>
      <c r="O67" s="1265"/>
      <c r="P67" s="1266"/>
      <c r="Q67" s="1267"/>
      <c r="R67" s="359" t="str">
        <f t="shared" si="0"/>
        <v/>
      </c>
    </row>
    <row r="68" spans="1:20" ht="13.8" thickBot="1">
      <c r="A68" s="426" t="s">
        <v>292</v>
      </c>
      <c r="B68" s="679"/>
      <c r="C68" s="680"/>
      <c r="D68" s="399"/>
      <c r="E68" s="424"/>
      <c r="F68" s="479"/>
      <c r="G68" s="1293"/>
      <c r="H68" s="1294"/>
      <c r="I68" s="479"/>
      <c r="J68" s="1293"/>
      <c r="K68" s="1294"/>
      <c r="L68" s="479"/>
      <c r="M68" s="1293"/>
      <c r="N68" s="1294"/>
      <c r="O68" s="1275"/>
      <c r="P68" s="1276"/>
      <c r="Q68" s="1277"/>
      <c r="R68" s="359" t="str">
        <f t="shared" si="0"/>
        <v/>
      </c>
    </row>
    <row r="69" spans="1:20" ht="19.2" thickTop="1" thickBot="1">
      <c r="A69" s="476" t="s">
        <v>292</v>
      </c>
      <c r="B69" s="475" t="s">
        <v>499</v>
      </c>
      <c r="C69" s="474"/>
      <c r="D69" s="473" t="s">
        <v>333</v>
      </c>
      <c r="E69" s="472" t="s">
        <v>500</v>
      </c>
      <c r="F69" s="690"/>
      <c r="G69" s="1278">
        <f>SUM(G55:H68)</f>
        <v>52937800</v>
      </c>
      <c r="H69" s="1295"/>
      <c r="I69" s="678"/>
      <c r="J69" s="1278">
        <f>SUM(J55:K68)</f>
        <v>39695500</v>
      </c>
      <c r="K69" s="1295"/>
      <c r="L69" s="678"/>
      <c r="M69" s="1278">
        <f>SUM(M55:N68)</f>
        <v>13242300</v>
      </c>
      <c r="N69" s="1295"/>
      <c r="O69" s="691"/>
      <c r="P69" s="692"/>
      <c r="Q69" s="693"/>
      <c r="R69" s="359" t="str">
        <f>IF(J69+M69=G69,"","入力ミス")</f>
        <v/>
      </c>
    </row>
    <row r="70" spans="1:20">
      <c r="A70" s="464"/>
      <c r="B70" s="462"/>
      <c r="C70" s="462"/>
      <c r="D70" s="462"/>
      <c r="E70" s="461"/>
      <c r="F70" s="461"/>
      <c r="G70" s="460"/>
      <c r="H70" s="460"/>
      <c r="I70" s="460"/>
      <c r="J70" s="460"/>
      <c r="K70" s="460"/>
      <c r="L70" s="460"/>
      <c r="M70" s="460"/>
      <c r="N70" s="460"/>
      <c r="O70" s="460"/>
      <c r="P70" s="459"/>
      <c r="Q70" s="694"/>
    </row>
    <row r="71" spans="1:20">
      <c r="A71" s="464"/>
      <c r="B71" s="462"/>
      <c r="C71" s="462"/>
      <c r="D71" s="462"/>
      <c r="E71" s="461"/>
      <c r="F71" s="461"/>
      <c r="G71" s="460"/>
      <c r="H71" s="460"/>
      <c r="I71" s="460"/>
      <c r="J71" s="460"/>
      <c r="K71" s="460"/>
      <c r="L71" s="460"/>
      <c r="M71" s="460"/>
      <c r="N71" s="460"/>
      <c r="O71" s="460"/>
      <c r="P71" s="459"/>
      <c r="Q71" s="694"/>
    </row>
    <row r="72" spans="1:20" ht="13.8" thickBot="1">
      <c r="A72" s="581" t="s">
        <v>331</v>
      </c>
      <c r="B72" s="462"/>
      <c r="C72" s="462"/>
      <c r="D72" s="462"/>
      <c r="E72" s="461"/>
      <c r="F72" s="461"/>
      <c r="G72" s="460"/>
      <c r="H72" s="460"/>
      <c r="I72" s="460"/>
      <c r="J72" s="460"/>
      <c r="K72" s="460"/>
      <c r="L72" s="460"/>
      <c r="M72" s="460"/>
      <c r="N72" s="460"/>
      <c r="O72" s="460"/>
      <c r="P72" s="460"/>
      <c r="Q72" s="459"/>
    </row>
    <row r="73" spans="1:20">
      <c r="A73" s="1221" t="s">
        <v>330</v>
      </c>
      <c r="B73" s="458" t="s">
        <v>501</v>
      </c>
      <c r="C73" s="457"/>
      <c r="D73" s="456"/>
      <c r="E73" s="1224" t="s">
        <v>328</v>
      </c>
      <c r="F73" s="695"/>
      <c r="G73" s="1298" t="s">
        <v>836</v>
      </c>
      <c r="H73" s="1299"/>
      <c r="I73" s="1299"/>
      <c r="J73" s="1299"/>
      <c r="K73" s="1299"/>
      <c r="L73" s="1299"/>
      <c r="M73" s="1299"/>
      <c r="N73" s="1299"/>
      <c r="O73" s="1300"/>
      <c r="P73" s="1300"/>
      <c r="Q73" s="1301" t="s">
        <v>502</v>
      </c>
    </row>
    <row r="74" spans="1:20">
      <c r="A74" s="1222"/>
      <c r="B74" s="455" t="s">
        <v>326</v>
      </c>
      <c r="C74" s="454"/>
      <c r="D74" s="453" t="s">
        <v>325</v>
      </c>
      <c r="E74" s="1225"/>
      <c r="F74" s="1304" t="s">
        <v>324</v>
      </c>
      <c r="G74" s="1305"/>
      <c r="H74" s="650" t="s">
        <v>323</v>
      </c>
      <c r="I74" s="696"/>
      <c r="J74" s="697"/>
      <c r="K74" s="650" t="s">
        <v>322</v>
      </c>
      <c r="L74" s="696"/>
      <c r="M74" s="697"/>
      <c r="N74" s="650" t="s">
        <v>321</v>
      </c>
      <c r="O74" s="696"/>
      <c r="P74" s="698"/>
      <c r="Q74" s="1302"/>
      <c r="T74" s="421" t="s">
        <v>320</v>
      </c>
    </row>
    <row r="75" spans="1:20" ht="13.8" thickBot="1">
      <c r="A75" s="1223"/>
      <c r="B75" s="452"/>
      <c r="C75" s="451"/>
      <c r="D75" s="450"/>
      <c r="E75" s="1226"/>
      <c r="F75" s="1306"/>
      <c r="G75" s="1307"/>
      <c r="H75" s="699" t="s">
        <v>319</v>
      </c>
      <c r="I75" s="700" t="s">
        <v>318</v>
      </c>
      <c r="J75" s="701"/>
      <c r="K75" s="699" t="s">
        <v>319</v>
      </c>
      <c r="L75" s="700" t="s">
        <v>318</v>
      </c>
      <c r="M75" s="701"/>
      <c r="N75" s="699" t="s">
        <v>319</v>
      </c>
      <c r="O75" s="700" t="s">
        <v>503</v>
      </c>
      <c r="P75" s="702"/>
      <c r="Q75" s="1303"/>
      <c r="T75" s="421" t="s">
        <v>317</v>
      </c>
    </row>
    <row r="76" spans="1:20">
      <c r="A76" s="381" t="s">
        <v>504</v>
      </c>
      <c r="B76" s="449" t="s">
        <v>830</v>
      </c>
      <c r="C76" s="448"/>
      <c r="D76" s="378"/>
      <c r="E76" s="377"/>
      <c r="F76" s="703"/>
      <c r="G76" s="446"/>
      <c r="H76" s="704"/>
      <c r="I76" s="703"/>
      <c r="J76" s="446"/>
      <c r="K76" s="704"/>
      <c r="L76" s="703"/>
      <c r="M76" s="446"/>
      <c r="N76" s="704"/>
      <c r="O76" s="703"/>
      <c r="P76" s="446"/>
      <c r="Q76" s="445"/>
      <c r="R76" s="360" t="s">
        <v>301</v>
      </c>
      <c r="T76" s="421" t="s">
        <v>315</v>
      </c>
    </row>
    <row r="77" spans="1:20">
      <c r="A77" s="705" t="s">
        <v>827</v>
      </c>
      <c r="B77" s="669" t="s">
        <v>838</v>
      </c>
      <c r="C77" s="670"/>
      <c r="D77" s="444"/>
      <c r="E77" s="706" t="s">
        <v>505</v>
      </c>
      <c r="F77" s="707"/>
      <c r="G77" s="708">
        <v>300000</v>
      </c>
      <c r="H77" s="709">
        <v>1</v>
      </c>
      <c r="I77" s="710"/>
      <c r="J77" s="374">
        <f>$G77*H77</f>
        <v>300000</v>
      </c>
      <c r="K77" s="711">
        <v>1</v>
      </c>
      <c r="L77" s="712"/>
      <c r="M77" s="392">
        <f>$G77*K77</f>
        <v>300000</v>
      </c>
      <c r="N77" s="713">
        <f t="shared" ref="N77:N84" si="1">H77-K77</f>
        <v>0</v>
      </c>
      <c r="O77" s="714"/>
      <c r="P77" s="392">
        <f>$G77*N77</f>
        <v>0</v>
      </c>
      <c r="Q77" s="402"/>
      <c r="R77" s="359" t="str">
        <f>IF(M77+P77=J77,"","入力ミス")</f>
        <v/>
      </c>
      <c r="T77" s="421" t="s">
        <v>314</v>
      </c>
    </row>
    <row r="78" spans="1:20">
      <c r="A78" s="705"/>
      <c r="B78" s="669"/>
      <c r="C78" s="670"/>
      <c r="D78" s="444"/>
      <c r="E78" s="706"/>
      <c r="F78" s="707"/>
      <c r="G78" s="708"/>
      <c r="H78" s="709"/>
      <c r="I78" s="710"/>
      <c r="J78" s="374">
        <f t="shared" ref="J78:J83" si="2">$G78*H78</f>
        <v>0</v>
      </c>
      <c r="K78" s="711"/>
      <c r="L78" s="712"/>
      <c r="M78" s="392">
        <f t="shared" ref="M78:M84" si="3">$G78*K78</f>
        <v>0</v>
      </c>
      <c r="N78" s="713">
        <f t="shared" si="1"/>
        <v>0</v>
      </c>
      <c r="O78" s="714"/>
      <c r="P78" s="392">
        <f t="shared" ref="P78:P84" si="4">$G78*N78</f>
        <v>0</v>
      </c>
      <c r="Q78" s="402"/>
      <c r="R78" s="359" t="str">
        <f t="shared" ref="R78:R134" si="5">IF(M78+P78=J78,"","入力ミス")</f>
        <v/>
      </c>
    </row>
    <row r="79" spans="1:20">
      <c r="A79" s="715"/>
      <c r="B79" s="716"/>
      <c r="C79" s="442"/>
      <c r="D79" s="441"/>
      <c r="E79" s="717"/>
      <c r="F79" s="718"/>
      <c r="G79" s="404"/>
      <c r="H79" s="719"/>
      <c r="I79" s="710"/>
      <c r="J79" s="374">
        <f t="shared" si="2"/>
        <v>0</v>
      </c>
      <c r="K79" s="720"/>
      <c r="L79" s="712"/>
      <c r="M79" s="392">
        <f t="shared" si="3"/>
        <v>0</v>
      </c>
      <c r="N79" s="713">
        <f>H79-K79</f>
        <v>0</v>
      </c>
      <c r="O79" s="714"/>
      <c r="P79" s="392">
        <f t="shared" si="4"/>
        <v>0</v>
      </c>
      <c r="Q79" s="391"/>
      <c r="R79" s="359" t="str">
        <f t="shared" si="5"/>
        <v/>
      </c>
    </row>
    <row r="80" spans="1:20">
      <c r="A80" s="715"/>
      <c r="B80" s="716"/>
      <c r="C80" s="442"/>
      <c r="D80" s="441"/>
      <c r="E80" s="717"/>
      <c r="F80" s="718"/>
      <c r="G80" s="404"/>
      <c r="H80" s="719"/>
      <c r="I80" s="710"/>
      <c r="J80" s="374">
        <f t="shared" si="2"/>
        <v>0</v>
      </c>
      <c r="K80" s="720"/>
      <c r="L80" s="712"/>
      <c r="M80" s="392">
        <f t="shared" si="3"/>
        <v>0</v>
      </c>
      <c r="N80" s="713">
        <f t="shared" si="1"/>
        <v>0</v>
      </c>
      <c r="O80" s="714"/>
      <c r="P80" s="392">
        <f t="shared" si="4"/>
        <v>0</v>
      </c>
      <c r="Q80" s="391"/>
      <c r="R80" s="359" t="str">
        <f t="shared" si="5"/>
        <v/>
      </c>
    </row>
    <row r="81" spans="1:20">
      <c r="A81" s="715"/>
      <c r="B81" s="716"/>
      <c r="C81" s="442"/>
      <c r="D81" s="441"/>
      <c r="E81" s="717"/>
      <c r="F81" s="718"/>
      <c r="G81" s="404"/>
      <c r="H81" s="719"/>
      <c r="I81" s="710"/>
      <c r="J81" s="374">
        <f t="shared" si="2"/>
        <v>0</v>
      </c>
      <c r="K81" s="720"/>
      <c r="L81" s="712"/>
      <c r="M81" s="392">
        <f t="shared" si="3"/>
        <v>0</v>
      </c>
      <c r="N81" s="713">
        <f t="shared" si="1"/>
        <v>0</v>
      </c>
      <c r="O81" s="714"/>
      <c r="P81" s="392">
        <f t="shared" si="4"/>
        <v>0</v>
      </c>
      <c r="Q81" s="391"/>
      <c r="R81" s="359" t="str">
        <f t="shared" si="5"/>
        <v/>
      </c>
    </row>
    <row r="82" spans="1:20">
      <c r="A82" s="715"/>
      <c r="B82" s="716"/>
      <c r="C82" s="442"/>
      <c r="D82" s="441"/>
      <c r="E82" s="717"/>
      <c r="F82" s="718"/>
      <c r="G82" s="404"/>
      <c r="H82" s="719"/>
      <c r="I82" s="710"/>
      <c r="J82" s="374">
        <f t="shared" si="2"/>
        <v>0</v>
      </c>
      <c r="K82" s="720"/>
      <c r="L82" s="712"/>
      <c r="M82" s="392">
        <f t="shared" si="3"/>
        <v>0</v>
      </c>
      <c r="N82" s="713">
        <f t="shared" si="1"/>
        <v>0</v>
      </c>
      <c r="O82" s="714"/>
      <c r="P82" s="392">
        <f t="shared" si="4"/>
        <v>0</v>
      </c>
      <c r="Q82" s="391"/>
      <c r="R82" s="359" t="str">
        <f t="shared" si="5"/>
        <v/>
      </c>
    </row>
    <row r="83" spans="1:20">
      <c r="A83" s="715"/>
      <c r="B83" s="716"/>
      <c r="C83" s="442"/>
      <c r="D83" s="441"/>
      <c r="E83" s="717"/>
      <c r="F83" s="721"/>
      <c r="G83" s="403"/>
      <c r="H83" s="719"/>
      <c r="I83" s="721"/>
      <c r="J83" s="374">
        <f t="shared" si="2"/>
        <v>0</v>
      </c>
      <c r="K83" s="711"/>
      <c r="L83" s="722"/>
      <c r="M83" s="392">
        <f t="shared" si="3"/>
        <v>0</v>
      </c>
      <c r="N83" s="713">
        <f t="shared" si="1"/>
        <v>0</v>
      </c>
      <c r="O83" s="721"/>
      <c r="P83" s="392">
        <f t="shared" si="4"/>
        <v>0</v>
      </c>
      <c r="Q83" s="391"/>
      <c r="R83" s="359" t="str">
        <f t="shared" si="5"/>
        <v/>
      </c>
    </row>
    <row r="84" spans="1:20">
      <c r="A84" s="420"/>
      <c r="B84" s="716"/>
      <c r="C84" s="442"/>
      <c r="D84" s="441"/>
      <c r="E84" s="723"/>
      <c r="F84" s="721"/>
      <c r="G84" s="403"/>
      <c r="H84" s="724"/>
      <c r="I84" s="721"/>
      <c r="J84" s="374">
        <f>$G84*H84</f>
        <v>0</v>
      </c>
      <c r="K84" s="724"/>
      <c r="L84" s="721"/>
      <c r="M84" s="392">
        <f t="shared" si="3"/>
        <v>0</v>
      </c>
      <c r="N84" s="713">
        <f t="shared" si="1"/>
        <v>0</v>
      </c>
      <c r="O84" s="721"/>
      <c r="P84" s="392">
        <f t="shared" si="4"/>
        <v>0</v>
      </c>
      <c r="Q84" s="391"/>
      <c r="R84" s="359" t="str">
        <f t="shared" si="5"/>
        <v/>
      </c>
    </row>
    <row r="85" spans="1:20" ht="13.8" thickBot="1">
      <c r="A85" s="371" t="s">
        <v>500</v>
      </c>
      <c r="B85" s="370" t="s">
        <v>506</v>
      </c>
      <c r="C85" s="369"/>
      <c r="D85" s="439" t="s">
        <v>507</v>
      </c>
      <c r="E85" s="367" t="s">
        <v>500</v>
      </c>
      <c r="F85" s="725"/>
      <c r="G85" s="366" t="s">
        <v>508</v>
      </c>
      <c r="H85" s="726" t="s">
        <v>500</v>
      </c>
      <c r="I85" s="725"/>
      <c r="J85" s="365">
        <f>SUM(J77:J84)</f>
        <v>300000</v>
      </c>
      <c r="K85" s="726" t="s">
        <v>500</v>
      </c>
      <c r="L85" s="725"/>
      <c r="M85" s="366">
        <f>SUM(M77:M84)</f>
        <v>300000</v>
      </c>
      <c r="N85" s="726" t="s">
        <v>500</v>
      </c>
      <c r="O85" s="725"/>
      <c r="P85" s="366">
        <f>SUM(P77:P84)</f>
        <v>0</v>
      </c>
      <c r="Q85" s="362" t="s">
        <v>504</v>
      </c>
      <c r="R85" s="359" t="str">
        <f t="shared" si="5"/>
        <v/>
      </c>
    </row>
    <row r="86" spans="1:20">
      <c r="A86" s="436" t="s">
        <v>509</v>
      </c>
      <c r="B86" s="435" t="s">
        <v>510</v>
      </c>
      <c r="C86" s="434"/>
      <c r="D86" s="433"/>
      <c r="E86" s="432"/>
      <c r="F86" s="727"/>
      <c r="G86" s="430"/>
      <c r="H86" s="728"/>
      <c r="I86" s="727"/>
      <c r="J86" s="430"/>
      <c r="K86" s="728"/>
      <c r="L86" s="727"/>
      <c r="M86" s="430"/>
      <c r="N86" s="728"/>
      <c r="O86" s="727"/>
      <c r="P86" s="428"/>
      <c r="Q86" s="427"/>
      <c r="R86" s="359" t="str">
        <f t="shared" si="5"/>
        <v/>
      </c>
    </row>
    <row r="87" spans="1:20">
      <c r="A87" s="426" t="s">
        <v>500</v>
      </c>
      <c r="B87" s="669" t="s">
        <v>511</v>
      </c>
      <c r="C87" s="670"/>
      <c r="D87" s="415" t="s">
        <v>512</v>
      </c>
      <c r="E87" s="424"/>
      <c r="F87" s="721"/>
      <c r="G87" s="374"/>
      <c r="H87" s="704"/>
      <c r="I87" s="721"/>
      <c r="J87" s="374"/>
      <c r="K87" s="704"/>
      <c r="L87" s="721"/>
      <c r="M87" s="374"/>
      <c r="N87" s="704"/>
      <c r="O87" s="721"/>
      <c r="P87" s="374"/>
      <c r="Q87" s="402"/>
      <c r="R87" s="359" t="str">
        <f t="shared" si="5"/>
        <v/>
      </c>
    </row>
    <row r="88" spans="1:20">
      <c r="A88" s="705" t="s">
        <v>13</v>
      </c>
      <c r="B88" s="729"/>
      <c r="C88" s="670" t="s">
        <v>513</v>
      </c>
      <c r="D88" s="730" t="s">
        <v>514</v>
      </c>
      <c r="E88" s="671" t="s">
        <v>515</v>
      </c>
      <c r="F88" s="707"/>
      <c r="G88" s="708">
        <v>345000</v>
      </c>
      <c r="H88" s="709">
        <v>27</v>
      </c>
      <c r="I88" s="731"/>
      <c r="J88" s="392">
        <f>$G88*H88</f>
        <v>9315000</v>
      </c>
      <c r="K88" s="709">
        <v>27</v>
      </c>
      <c r="L88" s="731"/>
      <c r="M88" s="392">
        <f>$G88*K88</f>
        <v>9315000</v>
      </c>
      <c r="N88" s="713">
        <f>H88-K88</f>
        <v>0</v>
      </c>
      <c r="O88" s="721"/>
      <c r="P88" s="392">
        <f t="shared" ref="P88:P137" si="6">$G88*N88</f>
        <v>0</v>
      </c>
      <c r="Q88" s="402"/>
      <c r="R88" s="359" t="str">
        <f t="shared" si="5"/>
        <v/>
      </c>
    </row>
    <row r="89" spans="1:20">
      <c r="A89" s="705" t="s">
        <v>13</v>
      </c>
      <c r="B89" s="732"/>
      <c r="C89" s="680" t="s">
        <v>516</v>
      </c>
      <c r="D89" s="730" t="s">
        <v>517</v>
      </c>
      <c r="E89" s="671" t="s">
        <v>515</v>
      </c>
      <c r="F89" s="707"/>
      <c r="G89" s="708">
        <v>175000</v>
      </c>
      <c r="H89" s="709">
        <v>27</v>
      </c>
      <c r="I89" s="731"/>
      <c r="J89" s="392">
        <f t="shared" ref="J89:J137" si="7">$G89*H89</f>
        <v>4725000</v>
      </c>
      <c r="K89" s="709">
        <v>27</v>
      </c>
      <c r="L89" s="731"/>
      <c r="M89" s="392">
        <f t="shared" ref="M89:M137" si="8">$G89*K89</f>
        <v>4725000</v>
      </c>
      <c r="N89" s="713">
        <f t="shared" ref="N89:N137" si="9">H89-K89</f>
        <v>0</v>
      </c>
      <c r="O89" s="721"/>
      <c r="P89" s="392">
        <f t="shared" si="6"/>
        <v>0</v>
      </c>
      <c r="Q89" s="402"/>
      <c r="R89" s="359" t="str">
        <f t="shared" si="5"/>
        <v/>
      </c>
    </row>
    <row r="90" spans="1:20">
      <c r="A90" s="705" t="s">
        <v>13</v>
      </c>
      <c r="B90" s="732"/>
      <c r="C90" s="680" t="s">
        <v>518</v>
      </c>
      <c r="D90" s="730" t="s">
        <v>519</v>
      </c>
      <c r="E90" s="671" t="s">
        <v>515</v>
      </c>
      <c r="F90" s="707"/>
      <c r="G90" s="708">
        <v>22000</v>
      </c>
      <c r="H90" s="709">
        <v>27</v>
      </c>
      <c r="I90" s="731"/>
      <c r="J90" s="392">
        <f t="shared" si="7"/>
        <v>594000</v>
      </c>
      <c r="K90" s="709">
        <v>27</v>
      </c>
      <c r="L90" s="731"/>
      <c r="M90" s="392">
        <f t="shared" si="8"/>
        <v>594000</v>
      </c>
      <c r="N90" s="713">
        <f t="shared" si="9"/>
        <v>0</v>
      </c>
      <c r="O90" s="721"/>
      <c r="P90" s="392">
        <f t="shared" si="6"/>
        <v>0</v>
      </c>
      <c r="Q90" s="402"/>
      <c r="R90" s="359" t="str">
        <f t="shared" si="5"/>
        <v/>
      </c>
    </row>
    <row r="91" spans="1:20" s="360" customFormat="1">
      <c r="A91" s="705" t="s">
        <v>13</v>
      </c>
      <c r="B91" s="732"/>
      <c r="C91" s="680" t="s">
        <v>513</v>
      </c>
      <c r="D91" s="730" t="s">
        <v>520</v>
      </c>
      <c r="E91" s="671" t="s">
        <v>515</v>
      </c>
      <c r="F91" s="707"/>
      <c r="G91" s="708">
        <v>326000</v>
      </c>
      <c r="H91" s="709">
        <v>2</v>
      </c>
      <c r="I91" s="731"/>
      <c r="J91" s="392">
        <f t="shared" si="7"/>
        <v>652000</v>
      </c>
      <c r="K91" s="709">
        <v>2</v>
      </c>
      <c r="L91" s="731"/>
      <c r="M91" s="392">
        <f t="shared" si="8"/>
        <v>652000</v>
      </c>
      <c r="N91" s="713">
        <f t="shared" si="9"/>
        <v>0</v>
      </c>
      <c r="O91" s="721"/>
      <c r="P91" s="392">
        <f t="shared" si="6"/>
        <v>0</v>
      </c>
      <c r="Q91" s="402"/>
      <c r="R91" s="359" t="str">
        <f t="shared" si="5"/>
        <v/>
      </c>
      <c r="T91" s="421" t="s">
        <v>312</v>
      </c>
    </row>
    <row r="92" spans="1:20" s="360" customFormat="1">
      <c r="A92" s="705" t="s">
        <v>13</v>
      </c>
      <c r="B92" s="732"/>
      <c r="C92" s="680" t="s">
        <v>516</v>
      </c>
      <c r="D92" s="730" t="s">
        <v>521</v>
      </c>
      <c r="E92" s="671" t="s">
        <v>515</v>
      </c>
      <c r="F92" s="707"/>
      <c r="G92" s="708">
        <v>172000</v>
      </c>
      <c r="H92" s="709">
        <v>2</v>
      </c>
      <c r="I92" s="731"/>
      <c r="J92" s="392">
        <f t="shared" si="7"/>
        <v>344000</v>
      </c>
      <c r="K92" s="709">
        <v>2</v>
      </c>
      <c r="L92" s="731"/>
      <c r="M92" s="392">
        <f t="shared" si="8"/>
        <v>344000</v>
      </c>
      <c r="N92" s="713">
        <f t="shared" si="9"/>
        <v>0</v>
      </c>
      <c r="O92" s="721"/>
      <c r="P92" s="392">
        <f t="shared" si="6"/>
        <v>0</v>
      </c>
      <c r="Q92" s="402"/>
      <c r="R92" s="359" t="str">
        <f t="shared" si="5"/>
        <v/>
      </c>
      <c r="T92" s="421" t="s">
        <v>311</v>
      </c>
    </row>
    <row r="93" spans="1:20" s="360" customFormat="1">
      <c r="A93" s="705" t="s">
        <v>13</v>
      </c>
      <c r="B93" s="732"/>
      <c r="C93" s="680" t="s">
        <v>518</v>
      </c>
      <c r="D93" s="730" t="s">
        <v>522</v>
      </c>
      <c r="E93" s="671" t="s">
        <v>515</v>
      </c>
      <c r="F93" s="707"/>
      <c r="G93" s="708">
        <v>22000</v>
      </c>
      <c r="H93" s="709">
        <v>2</v>
      </c>
      <c r="I93" s="731"/>
      <c r="J93" s="392">
        <f t="shared" si="7"/>
        <v>44000</v>
      </c>
      <c r="K93" s="709">
        <v>2</v>
      </c>
      <c r="L93" s="731"/>
      <c r="M93" s="392">
        <f t="shared" si="8"/>
        <v>44000</v>
      </c>
      <c r="N93" s="713">
        <f t="shared" si="9"/>
        <v>0</v>
      </c>
      <c r="O93" s="721"/>
      <c r="P93" s="392">
        <f t="shared" si="6"/>
        <v>0</v>
      </c>
      <c r="Q93" s="402"/>
      <c r="R93" s="359" t="str">
        <f t="shared" si="5"/>
        <v/>
      </c>
      <c r="T93" s="421" t="s">
        <v>310</v>
      </c>
    </row>
    <row r="94" spans="1:20" s="360" customFormat="1">
      <c r="A94" s="705" t="s">
        <v>13</v>
      </c>
      <c r="B94" s="732"/>
      <c r="C94" s="680" t="s">
        <v>513</v>
      </c>
      <c r="D94" s="733" t="s">
        <v>523</v>
      </c>
      <c r="E94" s="671" t="s">
        <v>515</v>
      </c>
      <c r="F94" s="707"/>
      <c r="G94" s="708">
        <v>294000</v>
      </c>
      <c r="H94" s="709">
        <v>1</v>
      </c>
      <c r="I94" s="731"/>
      <c r="J94" s="392">
        <f t="shared" si="7"/>
        <v>294000</v>
      </c>
      <c r="K94" s="709">
        <v>1</v>
      </c>
      <c r="L94" s="731"/>
      <c r="M94" s="392">
        <f t="shared" si="8"/>
        <v>294000</v>
      </c>
      <c r="N94" s="713">
        <f t="shared" si="9"/>
        <v>0</v>
      </c>
      <c r="O94" s="721"/>
      <c r="P94" s="392">
        <f t="shared" si="6"/>
        <v>0</v>
      </c>
      <c r="Q94" s="402"/>
      <c r="R94" s="359" t="str">
        <f t="shared" si="5"/>
        <v/>
      </c>
    </row>
    <row r="95" spans="1:20" s="360" customFormat="1">
      <c r="A95" s="705" t="s">
        <v>13</v>
      </c>
      <c r="B95" s="732"/>
      <c r="C95" s="680" t="s">
        <v>516</v>
      </c>
      <c r="D95" s="733" t="s">
        <v>524</v>
      </c>
      <c r="E95" s="671" t="s">
        <v>515</v>
      </c>
      <c r="F95" s="707"/>
      <c r="G95" s="708">
        <v>165000</v>
      </c>
      <c r="H95" s="709">
        <v>1</v>
      </c>
      <c r="I95" s="731"/>
      <c r="J95" s="392">
        <f t="shared" si="7"/>
        <v>165000</v>
      </c>
      <c r="K95" s="709">
        <v>1</v>
      </c>
      <c r="L95" s="731"/>
      <c r="M95" s="392">
        <f t="shared" si="8"/>
        <v>165000</v>
      </c>
      <c r="N95" s="713">
        <f t="shared" si="9"/>
        <v>0</v>
      </c>
      <c r="O95" s="721"/>
      <c r="P95" s="392">
        <f t="shared" si="6"/>
        <v>0</v>
      </c>
      <c r="Q95" s="402"/>
      <c r="R95" s="359" t="str">
        <f t="shared" si="5"/>
        <v/>
      </c>
    </row>
    <row r="96" spans="1:20" s="360" customFormat="1">
      <c r="A96" s="705" t="s">
        <v>13</v>
      </c>
      <c r="B96" s="732"/>
      <c r="C96" s="680" t="s">
        <v>518</v>
      </c>
      <c r="D96" s="733" t="s">
        <v>525</v>
      </c>
      <c r="E96" s="671" t="s">
        <v>515</v>
      </c>
      <c r="F96" s="707"/>
      <c r="G96" s="708">
        <v>22000</v>
      </c>
      <c r="H96" s="709">
        <v>1</v>
      </c>
      <c r="I96" s="731"/>
      <c r="J96" s="392">
        <f t="shared" si="7"/>
        <v>22000</v>
      </c>
      <c r="K96" s="709">
        <v>1</v>
      </c>
      <c r="L96" s="731"/>
      <c r="M96" s="392">
        <f t="shared" si="8"/>
        <v>22000</v>
      </c>
      <c r="N96" s="713">
        <f t="shared" si="9"/>
        <v>0</v>
      </c>
      <c r="O96" s="721"/>
      <c r="P96" s="392">
        <f t="shared" si="6"/>
        <v>0</v>
      </c>
      <c r="Q96" s="402"/>
      <c r="R96" s="359" t="str">
        <f t="shared" si="5"/>
        <v/>
      </c>
    </row>
    <row r="97" spans="1:21" s="360" customFormat="1">
      <c r="A97" s="705" t="s">
        <v>13</v>
      </c>
      <c r="B97" s="732"/>
      <c r="C97" s="680" t="s">
        <v>526</v>
      </c>
      <c r="D97" s="733" t="s">
        <v>527</v>
      </c>
      <c r="E97" s="671" t="s">
        <v>515</v>
      </c>
      <c r="F97" s="707"/>
      <c r="G97" s="708">
        <v>50000</v>
      </c>
      <c r="H97" s="709">
        <v>2</v>
      </c>
      <c r="I97" s="731"/>
      <c r="J97" s="392">
        <f t="shared" si="7"/>
        <v>100000</v>
      </c>
      <c r="K97" s="709">
        <v>2</v>
      </c>
      <c r="L97" s="731"/>
      <c r="M97" s="392">
        <f t="shared" si="8"/>
        <v>100000</v>
      </c>
      <c r="N97" s="713">
        <f t="shared" si="9"/>
        <v>0</v>
      </c>
      <c r="O97" s="721"/>
      <c r="P97" s="392">
        <f t="shared" si="6"/>
        <v>0</v>
      </c>
      <c r="Q97" s="402"/>
      <c r="R97" s="359" t="str">
        <f t="shared" si="5"/>
        <v/>
      </c>
      <c r="U97" s="360" t="s">
        <v>528</v>
      </c>
    </row>
    <row r="98" spans="1:21" s="360" customFormat="1">
      <c r="A98" s="705" t="s">
        <v>13</v>
      </c>
      <c r="B98" s="732"/>
      <c r="C98" s="680" t="s">
        <v>529</v>
      </c>
      <c r="D98" s="733" t="s">
        <v>530</v>
      </c>
      <c r="E98" s="671" t="s">
        <v>515</v>
      </c>
      <c r="F98" s="707"/>
      <c r="G98" s="708">
        <v>50000</v>
      </c>
      <c r="H98" s="709">
        <v>2</v>
      </c>
      <c r="I98" s="731"/>
      <c r="J98" s="392">
        <f t="shared" si="7"/>
        <v>100000</v>
      </c>
      <c r="K98" s="709">
        <v>2</v>
      </c>
      <c r="L98" s="731"/>
      <c r="M98" s="392">
        <f t="shared" si="8"/>
        <v>100000</v>
      </c>
      <c r="N98" s="713">
        <f t="shared" si="9"/>
        <v>0</v>
      </c>
      <c r="O98" s="721"/>
      <c r="P98" s="392">
        <f t="shared" si="6"/>
        <v>0</v>
      </c>
      <c r="Q98" s="402"/>
      <c r="R98" s="359" t="str">
        <f t="shared" si="5"/>
        <v/>
      </c>
    </row>
    <row r="99" spans="1:21" s="360" customFormat="1">
      <c r="A99" s="705" t="s">
        <v>13</v>
      </c>
      <c r="B99" s="732"/>
      <c r="C99" s="680" t="s">
        <v>531</v>
      </c>
      <c r="D99" s="733" t="s">
        <v>532</v>
      </c>
      <c r="E99" s="671" t="s">
        <v>515</v>
      </c>
      <c r="F99" s="707"/>
      <c r="G99" s="708">
        <v>13000</v>
      </c>
      <c r="H99" s="709">
        <v>30</v>
      </c>
      <c r="I99" s="731"/>
      <c r="J99" s="392">
        <f t="shared" si="7"/>
        <v>390000</v>
      </c>
      <c r="K99" s="709">
        <v>30</v>
      </c>
      <c r="L99" s="731"/>
      <c r="M99" s="392">
        <f t="shared" si="8"/>
        <v>390000</v>
      </c>
      <c r="N99" s="713">
        <f t="shared" si="9"/>
        <v>0</v>
      </c>
      <c r="O99" s="721"/>
      <c r="P99" s="392">
        <f t="shared" si="6"/>
        <v>0</v>
      </c>
      <c r="Q99" s="402"/>
      <c r="R99" s="359" t="str">
        <f t="shared" si="5"/>
        <v/>
      </c>
    </row>
    <row r="100" spans="1:21" s="360" customFormat="1">
      <c r="A100" s="705" t="s">
        <v>13</v>
      </c>
      <c r="B100" s="732"/>
      <c r="C100" s="680" t="s">
        <v>533</v>
      </c>
      <c r="D100" s="733" t="s">
        <v>534</v>
      </c>
      <c r="E100" s="671" t="s">
        <v>515</v>
      </c>
      <c r="F100" s="707"/>
      <c r="G100" s="708">
        <v>128000</v>
      </c>
      <c r="H100" s="709">
        <v>1</v>
      </c>
      <c r="I100" s="731"/>
      <c r="J100" s="392">
        <f t="shared" si="7"/>
        <v>128000</v>
      </c>
      <c r="K100" s="709">
        <v>1</v>
      </c>
      <c r="L100" s="731"/>
      <c r="M100" s="392">
        <f t="shared" si="8"/>
        <v>128000</v>
      </c>
      <c r="N100" s="713">
        <f t="shared" si="9"/>
        <v>0</v>
      </c>
      <c r="O100" s="721"/>
      <c r="P100" s="392">
        <f t="shared" si="6"/>
        <v>0</v>
      </c>
      <c r="Q100" s="402"/>
      <c r="R100" s="359" t="str">
        <f t="shared" si="5"/>
        <v/>
      </c>
    </row>
    <row r="101" spans="1:21" s="360" customFormat="1">
      <c r="A101" s="705" t="s">
        <v>13</v>
      </c>
      <c r="B101" s="732"/>
      <c r="C101" s="680" t="s">
        <v>535</v>
      </c>
      <c r="D101" s="733" t="s">
        <v>536</v>
      </c>
      <c r="E101" s="671" t="s">
        <v>515</v>
      </c>
      <c r="F101" s="707"/>
      <c r="G101" s="708">
        <v>192000</v>
      </c>
      <c r="H101" s="709">
        <v>1</v>
      </c>
      <c r="I101" s="731"/>
      <c r="J101" s="392">
        <f t="shared" si="7"/>
        <v>192000</v>
      </c>
      <c r="K101" s="709">
        <v>1</v>
      </c>
      <c r="L101" s="731"/>
      <c r="M101" s="392">
        <f t="shared" si="8"/>
        <v>192000</v>
      </c>
      <c r="N101" s="713">
        <f t="shared" si="9"/>
        <v>0</v>
      </c>
      <c r="O101" s="721"/>
      <c r="P101" s="392">
        <f t="shared" si="6"/>
        <v>0</v>
      </c>
      <c r="Q101" s="402"/>
      <c r="R101" s="359" t="str">
        <f t="shared" si="5"/>
        <v/>
      </c>
    </row>
    <row r="102" spans="1:21" s="360" customFormat="1">
      <c r="A102" s="705" t="s">
        <v>12</v>
      </c>
      <c r="B102" s="732"/>
      <c r="C102" s="680" t="s">
        <v>537</v>
      </c>
      <c r="D102" s="733"/>
      <c r="E102" s="671" t="s">
        <v>538</v>
      </c>
      <c r="F102" s="707"/>
      <c r="G102" s="708">
        <v>930</v>
      </c>
      <c r="H102" s="709">
        <v>300</v>
      </c>
      <c r="I102" s="731"/>
      <c r="J102" s="392">
        <f t="shared" si="7"/>
        <v>279000</v>
      </c>
      <c r="K102" s="709">
        <v>300</v>
      </c>
      <c r="L102" s="731"/>
      <c r="M102" s="392">
        <f t="shared" si="8"/>
        <v>279000</v>
      </c>
      <c r="N102" s="713">
        <f t="shared" si="9"/>
        <v>0</v>
      </c>
      <c r="O102" s="721"/>
      <c r="P102" s="392">
        <f t="shared" si="6"/>
        <v>0</v>
      </c>
      <c r="Q102" s="402"/>
      <c r="R102" s="359" t="str">
        <f t="shared" si="5"/>
        <v/>
      </c>
    </row>
    <row r="103" spans="1:21" s="360" customFormat="1">
      <c r="A103" s="705" t="s">
        <v>12</v>
      </c>
      <c r="B103" s="732"/>
      <c r="C103" s="680" t="s">
        <v>539</v>
      </c>
      <c r="D103" s="733"/>
      <c r="E103" s="671" t="s">
        <v>505</v>
      </c>
      <c r="F103" s="707"/>
      <c r="G103" s="708">
        <v>8000</v>
      </c>
      <c r="H103" s="709">
        <v>1</v>
      </c>
      <c r="I103" s="731"/>
      <c r="J103" s="392">
        <f t="shared" si="7"/>
        <v>8000</v>
      </c>
      <c r="K103" s="709">
        <v>1</v>
      </c>
      <c r="L103" s="731"/>
      <c r="M103" s="392">
        <f t="shared" si="8"/>
        <v>8000</v>
      </c>
      <c r="N103" s="713">
        <f t="shared" si="9"/>
        <v>0</v>
      </c>
      <c r="O103" s="721"/>
      <c r="P103" s="392">
        <f t="shared" si="6"/>
        <v>0</v>
      </c>
      <c r="Q103" s="402"/>
      <c r="R103" s="359" t="str">
        <f t="shared" si="5"/>
        <v/>
      </c>
    </row>
    <row r="104" spans="1:21" s="360" customFormat="1">
      <c r="A104" s="705" t="s">
        <v>12</v>
      </c>
      <c r="B104" s="732"/>
      <c r="C104" s="680" t="s">
        <v>540</v>
      </c>
      <c r="D104" s="733"/>
      <c r="E104" s="671" t="s">
        <v>538</v>
      </c>
      <c r="F104" s="707"/>
      <c r="G104" s="708">
        <v>390</v>
      </c>
      <c r="H104" s="709">
        <v>270</v>
      </c>
      <c r="I104" s="731"/>
      <c r="J104" s="392">
        <f t="shared" si="7"/>
        <v>105300</v>
      </c>
      <c r="K104" s="709">
        <v>270</v>
      </c>
      <c r="L104" s="731"/>
      <c r="M104" s="392">
        <f t="shared" si="8"/>
        <v>105300</v>
      </c>
      <c r="N104" s="713">
        <f t="shared" si="9"/>
        <v>0</v>
      </c>
      <c r="O104" s="721"/>
      <c r="P104" s="392">
        <f t="shared" si="6"/>
        <v>0</v>
      </c>
      <c r="Q104" s="402"/>
      <c r="R104" s="359" t="str">
        <f t="shared" si="5"/>
        <v/>
      </c>
    </row>
    <row r="105" spans="1:21" s="360" customFormat="1">
      <c r="A105" s="705" t="s">
        <v>12</v>
      </c>
      <c r="B105" s="732"/>
      <c r="C105" s="680" t="s">
        <v>539</v>
      </c>
      <c r="D105" s="733"/>
      <c r="E105" s="671" t="s">
        <v>505</v>
      </c>
      <c r="F105" s="707"/>
      <c r="G105" s="708">
        <v>31590</v>
      </c>
      <c r="H105" s="709">
        <v>1</v>
      </c>
      <c r="I105" s="731"/>
      <c r="J105" s="392">
        <f t="shared" si="7"/>
        <v>31590</v>
      </c>
      <c r="K105" s="709">
        <v>1</v>
      </c>
      <c r="L105" s="731"/>
      <c r="M105" s="392">
        <f t="shared" si="8"/>
        <v>31590</v>
      </c>
      <c r="N105" s="713">
        <f t="shared" si="9"/>
        <v>0</v>
      </c>
      <c r="O105" s="721"/>
      <c r="P105" s="392">
        <f t="shared" si="6"/>
        <v>0</v>
      </c>
      <c r="Q105" s="402"/>
      <c r="R105" s="359" t="str">
        <f t="shared" si="5"/>
        <v/>
      </c>
    </row>
    <row r="106" spans="1:21" s="360" customFormat="1">
      <c r="A106" s="705" t="s">
        <v>12</v>
      </c>
      <c r="B106" s="732"/>
      <c r="C106" s="680" t="s">
        <v>541</v>
      </c>
      <c r="D106" s="733"/>
      <c r="E106" s="671" t="s">
        <v>542</v>
      </c>
      <c r="F106" s="707"/>
      <c r="G106" s="708">
        <v>770</v>
      </c>
      <c r="H106" s="709">
        <v>285</v>
      </c>
      <c r="I106" s="731"/>
      <c r="J106" s="392">
        <f t="shared" si="7"/>
        <v>219450</v>
      </c>
      <c r="K106" s="709">
        <v>285</v>
      </c>
      <c r="L106" s="731"/>
      <c r="M106" s="392">
        <f t="shared" si="8"/>
        <v>219450</v>
      </c>
      <c r="N106" s="713">
        <f t="shared" si="9"/>
        <v>0</v>
      </c>
      <c r="O106" s="721"/>
      <c r="P106" s="392">
        <f t="shared" si="6"/>
        <v>0</v>
      </c>
      <c r="Q106" s="402"/>
      <c r="R106" s="359" t="str">
        <f t="shared" si="5"/>
        <v/>
      </c>
    </row>
    <row r="107" spans="1:21" s="360" customFormat="1">
      <c r="A107" s="705" t="s">
        <v>12</v>
      </c>
      <c r="B107" s="732"/>
      <c r="C107" s="680" t="s">
        <v>543</v>
      </c>
      <c r="D107" s="733"/>
      <c r="E107" s="671" t="s">
        <v>538</v>
      </c>
      <c r="F107" s="707"/>
      <c r="G107" s="708">
        <v>320</v>
      </c>
      <c r="H107" s="709">
        <v>300</v>
      </c>
      <c r="I107" s="731"/>
      <c r="J107" s="392">
        <f t="shared" si="7"/>
        <v>96000</v>
      </c>
      <c r="K107" s="709">
        <v>300</v>
      </c>
      <c r="L107" s="731"/>
      <c r="M107" s="392">
        <f t="shared" si="8"/>
        <v>96000</v>
      </c>
      <c r="N107" s="713">
        <f t="shared" si="9"/>
        <v>0</v>
      </c>
      <c r="O107" s="721"/>
      <c r="P107" s="392">
        <f t="shared" si="6"/>
        <v>0</v>
      </c>
      <c r="Q107" s="402"/>
      <c r="R107" s="359" t="str">
        <f t="shared" si="5"/>
        <v/>
      </c>
    </row>
    <row r="108" spans="1:21" s="360" customFormat="1">
      <c r="A108" s="705" t="s">
        <v>12</v>
      </c>
      <c r="B108" s="732"/>
      <c r="C108" s="680" t="s">
        <v>544</v>
      </c>
      <c r="D108" s="733"/>
      <c r="E108" s="671" t="s">
        <v>505</v>
      </c>
      <c r="F108" s="707"/>
      <c r="G108" s="708">
        <v>50000</v>
      </c>
      <c r="H108" s="709">
        <v>1</v>
      </c>
      <c r="I108" s="731"/>
      <c r="J108" s="392">
        <f t="shared" si="7"/>
        <v>50000</v>
      </c>
      <c r="K108" s="709">
        <v>1</v>
      </c>
      <c r="L108" s="731"/>
      <c r="M108" s="392">
        <f t="shared" si="8"/>
        <v>50000</v>
      </c>
      <c r="N108" s="713">
        <f t="shared" si="9"/>
        <v>0</v>
      </c>
      <c r="O108" s="721"/>
      <c r="P108" s="392">
        <f t="shared" si="6"/>
        <v>0</v>
      </c>
      <c r="Q108" s="402"/>
      <c r="R108" s="359" t="str">
        <f t="shared" si="5"/>
        <v/>
      </c>
    </row>
    <row r="109" spans="1:21" s="360" customFormat="1">
      <c r="A109" s="705" t="s">
        <v>12</v>
      </c>
      <c r="B109" s="732"/>
      <c r="C109" s="680" t="s">
        <v>545</v>
      </c>
      <c r="D109" s="733"/>
      <c r="E109" s="671" t="s">
        <v>505</v>
      </c>
      <c r="F109" s="707"/>
      <c r="G109" s="708">
        <v>600000</v>
      </c>
      <c r="H109" s="709">
        <v>1</v>
      </c>
      <c r="I109" s="731"/>
      <c r="J109" s="392">
        <f t="shared" si="7"/>
        <v>600000</v>
      </c>
      <c r="K109" s="709">
        <v>1</v>
      </c>
      <c r="L109" s="731"/>
      <c r="M109" s="392">
        <f t="shared" si="8"/>
        <v>600000</v>
      </c>
      <c r="N109" s="713">
        <f t="shared" si="9"/>
        <v>0</v>
      </c>
      <c r="O109" s="721"/>
      <c r="P109" s="392">
        <f t="shared" si="6"/>
        <v>0</v>
      </c>
      <c r="Q109" s="402"/>
      <c r="R109" s="359" t="str">
        <f t="shared" si="5"/>
        <v/>
      </c>
    </row>
    <row r="110" spans="1:21" s="360" customFormat="1">
      <c r="A110" s="705" t="s">
        <v>12</v>
      </c>
      <c r="B110" s="732"/>
      <c r="C110" s="680" t="s">
        <v>546</v>
      </c>
      <c r="D110" s="733"/>
      <c r="E110" s="671" t="s">
        <v>505</v>
      </c>
      <c r="F110" s="707"/>
      <c r="G110" s="708">
        <v>400000</v>
      </c>
      <c r="H110" s="709">
        <v>1</v>
      </c>
      <c r="I110" s="731"/>
      <c r="J110" s="392">
        <f t="shared" si="7"/>
        <v>400000</v>
      </c>
      <c r="K110" s="709">
        <v>0</v>
      </c>
      <c r="L110" s="731"/>
      <c r="M110" s="392">
        <f t="shared" si="8"/>
        <v>0</v>
      </c>
      <c r="N110" s="713">
        <f t="shared" si="9"/>
        <v>1</v>
      </c>
      <c r="O110" s="721"/>
      <c r="P110" s="392">
        <f t="shared" si="6"/>
        <v>400000</v>
      </c>
      <c r="Q110" s="402"/>
      <c r="R110" s="359" t="str">
        <f t="shared" si="5"/>
        <v/>
      </c>
    </row>
    <row r="111" spans="1:21" s="360" customFormat="1">
      <c r="A111" s="705" t="s">
        <v>12</v>
      </c>
      <c r="B111" s="732"/>
      <c r="C111" s="680" t="s">
        <v>547</v>
      </c>
      <c r="D111" s="733"/>
      <c r="E111" s="671" t="s">
        <v>505</v>
      </c>
      <c r="F111" s="707"/>
      <c r="G111" s="708">
        <v>450000</v>
      </c>
      <c r="H111" s="709">
        <v>1</v>
      </c>
      <c r="I111" s="731"/>
      <c r="J111" s="392">
        <f t="shared" si="7"/>
        <v>450000</v>
      </c>
      <c r="K111" s="709">
        <v>1</v>
      </c>
      <c r="L111" s="731"/>
      <c r="M111" s="392">
        <f t="shared" si="8"/>
        <v>450000</v>
      </c>
      <c r="N111" s="713">
        <f t="shared" si="9"/>
        <v>0</v>
      </c>
      <c r="O111" s="721"/>
      <c r="P111" s="392">
        <f t="shared" si="6"/>
        <v>0</v>
      </c>
      <c r="Q111" s="402"/>
      <c r="R111" s="359" t="str">
        <f t="shared" si="5"/>
        <v/>
      </c>
    </row>
    <row r="112" spans="1:21" s="360" customFormat="1">
      <c r="A112" s="705" t="s">
        <v>12</v>
      </c>
      <c r="B112" s="732"/>
      <c r="C112" s="680" t="s">
        <v>548</v>
      </c>
      <c r="D112" s="733"/>
      <c r="E112" s="671" t="s">
        <v>515</v>
      </c>
      <c r="F112" s="707"/>
      <c r="G112" s="708">
        <v>35000</v>
      </c>
      <c r="H112" s="709">
        <v>30</v>
      </c>
      <c r="I112" s="731"/>
      <c r="J112" s="392">
        <f t="shared" si="7"/>
        <v>1050000</v>
      </c>
      <c r="K112" s="709">
        <v>30</v>
      </c>
      <c r="L112" s="731"/>
      <c r="M112" s="392">
        <f t="shared" si="8"/>
        <v>1050000</v>
      </c>
      <c r="N112" s="713">
        <f t="shared" si="9"/>
        <v>0</v>
      </c>
      <c r="O112" s="721"/>
      <c r="P112" s="392">
        <f t="shared" si="6"/>
        <v>0</v>
      </c>
      <c r="Q112" s="402"/>
      <c r="R112" s="359" t="str">
        <f t="shared" si="5"/>
        <v/>
      </c>
    </row>
    <row r="113" spans="1:18" s="360" customFormat="1">
      <c r="A113" s="705" t="s">
        <v>12</v>
      </c>
      <c r="B113" s="732"/>
      <c r="C113" s="680" t="s">
        <v>549</v>
      </c>
      <c r="D113" s="733"/>
      <c r="E113" s="671" t="s">
        <v>515</v>
      </c>
      <c r="F113" s="707"/>
      <c r="G113" s="708">
        <v>10000</v>
      </c>
      <c r="H113" s="709">
        <v>30</v>
      </c>
      <c r="I113" s="731"/>
      <c r="J113" s="392">
        <f t="shared" si="7"/>
        <v>300000</v>
      </c>
      <c r="K113" s="709">
        <v>30</v>
      </c>
      <c r="L113" s="731"/>
      <c r="M113" s="392">
        <f t="shared" si="8"/>
        <v>300000</v>
      </c>
      <c r="N113" s="713">
        <f t="shared" si="9"/>
        <v>0</v>
      </c>
      <c r="O113" s="721"/>
      <c r="P113" s="392">
        <f t="shared" si="6"/>
        <v>0</v>
      </c>
      <c r="Q113" s="402"/>
      <c r="R113" s="359" t="str">
        <f t="shared" si="5"/>
        <v/>
      </c>
    </row>
    <row r="114" spans="1:18" s="360" customFormat="1">
      <c r="A114" s="705" t="s">
        <v>12</v>
      </c>
      <c r="B114" s="732"/>
      <c r="C114" s="680" t="s">
        <v>550</v>
      </c>
      <c r="D114" s="733"/>
      <c r="E114" s="671" t="s">
        <v>515</v>
      </c>
      <c r="F114" s="707"/>
      <c r="G114" s="708">
        <v>8000</v>
      </c>
      <c r="H114" s="709">
        <v>30</v>
      </c>
      <c r="I114" s="731"/>
      <c r="J114" s="392">
        <f t="shared" si="7"/>
        <v>240000</v>
      </c>
      <c r="K114" s="709">
        <v>30</v>
      </c>
      <c r="L114" s="731"/>
      <c r="M114" s="392">
        <f t="shared" si="8"/>
        <v>240000</v>
      </c>
      <c r="N114" s="713">
        <f t="shared" si="9"/>
        <v>0</v>
      </c>
      <c r="O114" s="721"/>
      <c r="P114" s="392">
        <f t="shared" si="6"/>
        <v>0</v>
      </c>
      <c r="Q114" s="402"/>
      <c r="R114" s="359" t="str">
        <f t="shared" si="5"/>
        <v/>
      </c>
    </row>
    <row r="115" spans="1:18" s="360" customFormat="1">
      <c r="A115" s="705" t="s">
        <v>12</v>
      </c>
      <c r="B115" s="732"/>
      <c r="C115" s="680" t="s">
        <v>551</v>
      </c>
      <c r="D115" s="733"/>
      <c r="E115" s="671" t="s">
        <v>515</v>
      </c>
      <c r="F115" s="707"/>
      <c r="G115" s="708">
        <v>10000</v>
      </c>
      <c r="H115" s="709">
        <v>30</v>
      </c>
      <c r="I115" s="731"/>
      <c r="J115" s="392">
        <f t="shared" si="7"/>
        <v>300000</v>
      </c>
      <c r="K115" s="709">
        <v>30</v>
      </c>
      <c r="L115" s="731"/>
      <c r="M115" s="392">
        <f t="shared" si="8"/>
        <v>300000</v>
      </c>
      <c r="N115" s="713">
        <f t="shared" si="9"/>
        <v>0</v>
      </c>
      <c r="O115" s="721"/>
      <c r="P115" s="392">
        <f t="shared" si="6"/>
        <v>0</v>
      </c>
      <c r="Q115" s="402"/>
      <c r="R115" s="359" t="str">
        <f t="shared" si="5"/>
        <v/>
      </c>
    </row>
    <row r="116" spans="1:18" s="360" customFormat="1">
      <c r="A116" s="705" t="s">
        <v>12</v>
      </c>
      <c r="B116" s="732"/>
      <c r="C116" s="680" t="s">
        <v>552</v>
      </c>
      <c r="D116" s="733"/>
      <c r="E116" s="671" t="s">
        <v>515</v>
      </c>
      <c r="F116" s="707"/>
      <c r="G116" s="708">
        <v>25000</v>
      </c>
      <c r="H116" s="709">
        <v>30</v>
      </c>
      <c r="I116" s="731"/>
      <c r="J116" s="392">
        <f t="shared" si="7"/>
        <v>750000</v>
      </c>
      <c r="K116" s="709">
        <v>0</v>
      </c>
      <c r="L116" s="731"/>
      <c r="M116" s="392">
        <f t="shared" si="8"/>
        <v>0</v>
      </c>
      <c r="N116" s="713">
        <f t="shared" si="9"/>
        <v>30</v>
      </c>
      <c r="O116" s="721"/>
      <c r="P116" s="392">
        <f t="shared" si="6"/>
        <v>750000</v>
      </c>
      <c r="Q116" s="402"/>
      <c r="R116" s="359" t="str">
        <f t="shared" si="5"/>
        <v/>
      </c>
    </row>
    <row r="117" spans="1:18" s="360" customFormat="1">
      <c r="A117" s="705" t="s">
        <v>12</v>
      </c>
      <c r="B117" s="732"/>
      <c r="C117" s="680" t="s">
        <v>553</v>
      </c>
      <c r="D117" s="733"/>
      <c r="E117" s="671" t="s">
        <v>505</v>
      </c>
      <c r="F117" s="707"/>
      <c r="G117" s="708">
        <v>100000</v>
      </c>
      <c r="H117" s="709">
        <v>1</v>
      </c>
      <c r="I117" s="731"/>
      <c r="J117" s="392">
        <f t="shared" si="7"/>
        <v>100000</v>
      </c>
      <c r="K117" s="709">
        <v>1</v>
      </c>
      <c r="L117" s="731"/>
      <c r="M117" s="392">
        <f t="shared" si="8"/>
        <v>100000</v>
      </c>
      <c r="N117" s="713">
        <f t="shared" si="9"/>
        <v>0</v>
      </c>
      <c r="O117" s="721"/>
      <c r="P117" s="392">
        <f t="shared" si="6"/>
        <v>0</v>
      </c>
      <c r="Q117" s="402"/>
      <c r="R117" s="359" t="str">
        <f t="shared" si="5"/>
        <v/>
      </c>
    </row>
    <row r="118" spans="1:18" s="360" customFormat="1">
      <c r="A118" s="705" t="s">
        <v>12</v>
      </c>
      <c r="B118" s="732"/>
      <c r="C118" s="680" t="s">
        <v>554</v>
      </c>
      <c r="D118" s="733"/>
      <c r="E118" s="671" t="s">
        <v>505</v>
      </c>
      <c r="F118" s="707"/>
      <c r="G118" s="708">
        <v>150000</v>
      </c>
      <c r="H118" s="709">
        <v>1</v>
      </c>
      <c r="I118" s="731"/>
      <c r="J118" s="392">
        <f t="shared" si="7"/>
        <v>150000</v>
      </c>
      <c r="K118" s="709">
        <v>1</v>
      </c>
      <c r="L118" s="731"/>
      <c r="M118" s="392">
        <f t="shared" si="8"/>
        <v>150000</v>
      </c>
      <c r="N118" s="713">
        <f t="shared" si="9"/>
        <v>0</v>
      </c>
      <c r="O118" s="721"/>
      <c r="P118" s="392">
        <f t="shared" si="6"/>
        <v>0</v>
      </c>
      <c r="Q118" s="402"/>
      <c r="R118" s="359" t="str">
        <f t="shared" si="5"/>
        <v/>
      </c>
    </row>
    <row r="119" spans="1:18" s="360" customFormat="1">
      <c r="A119" s="705" t="s">
        <v>12</v>
      </c>
      <c r="B119" s="732"/>
      <c r="C119" s="680" t="s">
        <v>555</v>
      </c>
      <c r="D119" s="733"/>
      <c r="E119" s="671" t="s">
        <v>505</v>
      </c>
      <c r="F119" s="707"/>
      <c r="G119" s="708">
        <v>250000</v>
      </c>
      <c r="H119" s="709">
        <v>1</v>
      </c>
      <c r="I119" s="731"/>
      <c r="J119" s="392">
        <f t="shared" si="7"/>
        <v>250000</v>
      </c>
      <c r="K119" s="709">
        <v>1</v>
      </c>
      <c r="L119" s="731"/>
      <c r="M119" s="392">
        <f t="shared" si="8"/>
        <v>250000</v>
      </c>
      <c r="N119" s="713">
        <f t="shared" si="9"/>
        <v>0</v>
      </c>
      <c r="O119" s="721"/>
      <c r="P119" s="392">
        <f t="shared" si="6"/>
        <v>0</v>
      </c>
      <c r="Q119" s="402"/>
      <c r="R119" s="359" t="str">
        <f t="shared" si="5"/>
        <v/>
      </c>
    </row>
    <row r="120" spans="1:18" s="360" customFormat="1">
      <c r="A120" s="705" t="s">
        <v>12</v>
      </c>
      <c r="B120" s="732"/>
      <c r="C120" s="680" t="s">
        <v>556</v>
      </c>
      <c r="D120" s="733"/>
      <c r="E120" s="671" t="s">
        <v>505</v>
      </c>
      <c r="F120" s="707"/>
      <c r="G120" s="708">
        <v>400000</v>
      </c>
      <c r="H120" s="709">
        <v>1</v>
      </c>
      <c r="I120" s="731"/>
      <c r="J120" s="392">
        <f t="shared" si="7"/>
        <v>400000</v>
      </c>
      <c r="K120" s="709">
        <v>0</v>
      </c>
      <c r="L120" s="731"/>
      <c r="M120" s="392">
        <f t="shared" si="8"/>
        <v>0</v>
      </c>
      <c r="N120" s="713">
        <f t="shared" si="9"/>
        <v>1</v>
      </c>
      <c r="O120" s="721"/>
      <c r="P120" s="392">
        <f t="shared" si="6"/>
        <v>400000</v>
      </c>
      <c r="Q120" s="402"/>
      <c r="R120" s="359" t="str">
        <f t="shared" si="5"/>
        <v/>
      </c>
    </row>
    <row r="121" spans="1:18" s="360" customFormat="1">
      <c r="A121" s="705" t="s">
        <v>12</v>
      </c>
      <c r="B121" s="732"/>
      <c r="C121" s="680" t="s">
        <v>557</v>
      </c>
      <c r="D121" s="733"/>
      <c r="E121" s="671" t="s">
        <v>505</v>
      </c>
      <c r="F121" s="707"/>
      <c r="G121" s="708">
        <v>120000</v>
      </c>
      <c r="H121" s="709">
        <v>1</v>
      </c>
      <c r="I121" s="731"/>
      <c r="J121" s="392">
        <f t="shared" si="7"/>
        <v>120000</v>
      </c>
      <c r="K121" s="709">
        <v>1</v>
      </c>
      <c r="L121" s="731"/>
      <c r="M121" s="392">
        <f t="shared" si="8"/>
        <v>120000</v>
      </c>
      <c r="N121" s="713">
        <f t="shared" si="9"/>
        <v>0</v>
      </c>
      <c r="O121" s="721"/>
      <c r="P121" s="392">
        <f t="shared" si="6"/>
        <v>0</v>
      </c>
      <c r="Q121" s="402"/>
      <c r="R121" s="359" t="str">
        <f t="shared" si="5"/>
        <v/>
      </c>
    </row>
    <row r="122" spans="1:18" s="360" customFormat="1">
      <c r="A122" s="705" t="s">
        <v>12</v>
      </c>
      <c r="B122" s="732"/>
      <c r="C122" s="680" t="s">
        <v>558</v>
      </c>
      <c r="D122" s="733"/>
      <c r="E122" s="671" t="s">
        <v>505</v>
      </c>
      <c r="F122" s="707"/>
      <c r="G122" s="708">
        <v>350000</v>
      </c>
      <c r="H122" s="709">
        <v>1</v>
      </c>
      <c r="I122" s="731"/>
      <c r="J122" s="392">
        <f t="shared" si="7"/>
        <v>350000</v>
      </c>
      <c r="K122" s="709">
        <v>1</v>
      </c>
      <c r="L122" s="731"/>
      <c r="M122" s="392">
        <f t="shared" si="8"/>
        <v>350000</v>
      </c>
      <c r="N122" s="713">
        <f t="shared" si="9"/>
        <v>0</v>
      </c>
      <c r="O122" s="721"/>
      <c r="P122" s="392">
        <f t="shared" si="6"/>
        <v>0</v>
      </c>
      <c r="Q122" s="402"/>
      <c r="R122" s="359" t="str">
        <f t="shared" si="5"/>
        <v/>
      </c>
    </row>
    <row r="123" spans="1:18" s="360" customFormat="1">
      <c r="A123" s="705" t="s">
        <v>12</v>
      </c>
      <c r="B123" s="732"/>
      <c r="C123" s="680" t="s">
        <v>559</v>
      </c>
      <c r="D123" s="733"/>
      <c r="E123" s="671" t="s">
        <v>505</v>
      </c>
      <c r="F123" s="707"/>
      <c r="G123" s="708">
        <v>450000</v>
      </c>
      <c r="H123" s="709">
        <v>1</v>
      </c>
      <c r="I123" s="731"/>
      <c r="J123" s="392">
        <f t="shared" si="7"/>
        <v>450000</v>
      </c>
      <c r="K123" s="709">
        <v>1</v>
      </c>
      <c r="L123" s="731"/>
      <c r="M123" s="392">
        <f t="shared" si="8"/>
        <v>450000</v>
      </c>
      <c r="N123" s="713">
        <f t="shared" si="9"/>
        <v>0</v>
      </c>
      <c r="O123" s="721"/>
      <c r="P123" s="392">
        <f t="shared" si="6"/>
        <v>0</v>
      </c>
      <c r="Q123" s="402"/>
      <c r="R123" s="359" t="str">
        <f t="shared" si="5"/>
        <v/>
      </c>
    </row>
    <row r="124" spans="1:18" s="360" customFormat="1">
      <c r="A124" s="705" t="s">
        <v>12</v>
      </c>
      <c r="B124" s="732"/>
      <c r="C124" s="680" t="s">
        <v>560</v>
      </c>
      <c r="D124" s="733"/>
      <c r="E124" s="671" t="s">
        <v>505</v>
      </c>
      <c r="F124" s="707"/>
      <c r="G124" s="708">
        <v>150000</v>
      </c>
      <c r="H124" s="709">
        <v>1</v>
      </c>
      <c r="I124" s="731"/>
      <c r="J124" s="392">
        <f t="shared" si="7"/>
        <v>150000</v>
      </c>
      <c r="K124" s="709">
        <v>1</v>
      </c>
      <c r="L124" s="731"/>
      <c r="M124" s="392">
        <f t="shared" si="8"/>
        <v>150000</v>
      </c>
      <c r="N124" s="713">
        <f t="shared" si="9"/>
        <v>0</v>
      </c>
      <c r="O124" s="721"/>
      <c r="P124" s="392">
        <f t="shared" si="6"/>
        <v>0</v>
      </c>
      <c r="Q124" s="402"/>
      <c r="R124" s="359" t="str">
        <f t="shared" si="5"/>
        <v/>
      </c>
    </row>
    <row r="125" spans="1:18" s="360" customFormat="1">
      <c r="A125" s="705" t="s">
        <v>12</v>
      </c>
      <c r="B125" s="732"/>
      <c r="C125" s="680" t="s">
        <v>561</v>
      </c>
      <c r="D125" s="733"/>
      <c r="E125" s="671" t="s">
        <v>505</v>
      </c>
      <c r="F125" s="707"/>
      <c r="G125" s="708">
        <v>150000</v>
      </c>
      <c r="H125" s="709">
        <v>1</v>
      </c>
      <c r="I125" s="731"/>
      <c r="J125" s="392">
        <f t="shared" si="7"/>
        <v>150000</v>
      </c>
      <c r="K125" s="709">
        <v>1</v>
      </c>
      <c r="L125" s="731"/>
      <c r="M125" s="392">
        <f t="shared" si="8"/>
        <v>150000</v>
      </c>
      <c r="N125" s="713">
        <f t="shared" si="9"/>
        <v>0</v>
      </c>
      <c r="O125" s="721"/>
      <c r="P125" s="392">
        <f t="shared" si="6"/>
        <v>0</v>
      </c>
      <c r="Q125" s="402"/>
      <c r="R125" s="359" t="str">
        <f t="shared" si="5"/>
        <v/>
      </c>
    </row>
    <row r="126" spans="1:18" s="360" customFormat="1">
      <c r="A126" s="705" t="s">
        <v>12</v>
      </c>
      <c r="B126" s="732"/>
      <c r="C126" s="680" t="s">
        <v>562</v>
      </c>
      <c r="D126" s="733"/>
      <c r="E126" s="671" t="s">
        <v>563</v>
      </c>
      <c r="F126" s="707"/>
      <c r="G126" s="708">
        <v>50000</v>
      </c>
      <c r="H126" s="709">
        <v>2</v>
      </c>
      <c r="I126" s="731"/>
      <c r="J126" s="392">
        <f t="shared" si="7"/>
        <v>100000</v>
      </c>
      <c r="K126" s="709">
        <v>0</v>
      </c>
      <c r="L126" s="731"/>
      <c r="M126" s="392">
        <f t="shared" si="8"/>
        <v>0</v>
      </c>
      <c r="N126" s="713">
        <f t="shared" si="9"/>
        <v>2</v>
      </c>
      <c r="O126" s="721"/>
      <c r="P126" s="392">
        <f t="shared" si="6"/>
        <v>100000</v>
      </c>
      <c r="Q126" s="402"/>
      <c r="R126" s="359" t="str">
        <f t="shared" si="5"/>
        <v/>
      </c>
    </row>
    <row r="127" spans="1:18" s="360" customFormat="1">
      <c r="A127" s="705" t="s">
        <v>12</v>
      </c>
      <c r="B127" s="732"/>
      <c r="C127" s="680" t="s">
        <v>564</v>
      </c>
      <c r="D127" s="733"/>
      <c r="E127" s="671" t="s">
        <v>565</v>
      </c>
      <c r="F127" s="707"/>
      <c r="G127" s="708">
        <v>15000</v>
      </c>
      <c r="H127" s="709">
        <v>30</v>
      </c>
      <c r="I127" s="731"/>
      <c r="J127" s="392">
        <f t="shared" si="7"/>
        <v>450000</v>
      </c>
      <c r="K127" s="709">
        <v>30</v>
      </c>
      <c r="L127" s="731"/>
      <c r="M127" s="392">
        <f t="shared" si="8"/>
        <v>450000</v>
      </c>
      <c r="N127" s="713">
        <f t="shared" si="9"/>
        <v>0</v>
      </c>
      <c r="O127" s="721"/>
      <c r="P127" s="392">
        <f t="shared" si="6"/>
        <v>0</v>
      </c>
      <c r="Q127" s="402"/>
      <c r="R127" s="359" t="str">
        <f t="shared" si="5"/>
        <v/>
      </c>
    </row>
    <row r="128" spans="1:18" s="360" customFormat="1">
      <c r="A128" s="705" t="s">
        <v>12</v>
      </c>
      <c r="B128" s="732"/>
      <c r="C128" s="680" t="s">
        <v>566</v>
      </c>
      <c r="D128" s="733"/>
      <c r="E128" s="671" t="s">
        <v>505</v>
      </c>
      <c r="F128" s="707"/>
      <c r="G128" s="708">
        <v>400000</v>
      </c>
      <c r="H128" s="709">
        <v>1</v>
      </c>
      <c r="I128" s="731"/>
      <c r="J128" s="392">
        <f t="shared" si="7"/>
        <v>400000</v>
      </c>
      <c r="K128" s="709">
        <v>1</v>
      </c>
      <c r="L128" s="731"/>
      <c r="M128" s="392">
        <f t="shared" si="8"/>
        <v>400000</v>
      </c>
      <c r="N128" s="713">
        <f t="shared" si="9"/>
        <v>0</v>
      </c>
      <c r="O128" s="721"/>
      <c r="P128" s="392">
        <f t="shared" si="6"/>
        <v>0</v>
      </c>
      <c r="Q128" s="402"/>
      <c r="R128" s="359" t="str">
        <f t="shared" si="5"/>
        <v/>
      </c>
    </row>
    <row r="129" spans="1:21" s="360" customFormat="1">
      <c r="A129" s="705" t="s">
        <v>12</v>
      </c>
      <c r="B129" s="732"/>
      <c r="C129" s="680" t="s">
        <v>567</v>
      </c>
      <c r="D129" s="733"/>
      <c r="E129" s="671" t="s">
        <v>563</v>
      </c>
      <c r="F129" s="707"/>
      <c r="G129" s="708">
        <v>100000</v>
      </c>
      <c r="H129" s="709">
        <v>1</v>
      </c>
      <c r="I129" s="731"/>
      <c r="J129" s="392">
        <f t="shared" si="7"/>
        <v>100000</v>
      </c>
      <c r="K129" s="709">
        <v>0</v>
      </c>
      <c r="L129" s="731"/>
      <c r="M129" s="392">
        <f t="shared" si="8"/>
        <v>0</v>
      </c>
      <c r="N129" s="713">
        <f t="shared" si="9"/>
        <v>1</v>
      </c>
      <c r="O129" s="721"/>
      <c r="P129" s="392">
        <f t="shared" si="6"/>
        <v>100000</v>
      </c>
      <c r="Q129" s="402"/>
      <c r="R129" s="359" t="str">
        <f t="shared" si="5"/>
        <v/>
      </c>
    </row>
    <row r="130" spans="1:21" s="360" customFormat="1">
      <c r="A130" s="705" t="s">
        <v>12</v>
      </c>
      <c r="B130" s="732"/>
      <c r="C130" s="680" t="s">
        <v>568</v>
      </c>
      <c r="D130" s="733"/>
      <c r="E130" s="671" t="s">
        <v>505</v>
      </c>
      <c r="F130" s="707"/>
      <c r="G130" s="708">
        <v>100000</v>
      </c>
      <c r="H130" s="709">
        <v>1</v>
      </c>
      <c r="I130" s="731"/>
      <c r="J130" s="392">
        <f t="shared" si="7"/>
        <v>100000</v>
      </c>
      <c r="K130" s="709">
        <v>1</v>
      </c>
      <c r="L130" s="731"/>
      <c r="M130" s="392">
        <f t="shared" si="8"/>
        <v>100000</v>
      </c>
      <c r="N130" s="713">
        <f t="shared" si="9"/>
        <v>0</v>
      </c>
      <c r="O130" s="721"/>
      <c r="P130" s="392">
        <f t="shared" si="6"/>
        <v>0</v>
      </c>
      <c r="Q130" s="402"/>
      <c r="R130" s="359" t="str">
        <f t="shared" si="5"/>
        <v/>
      </c>
    </row>
    <row r="131" spans="1:21" s="360" customFormat="1">
      <c r="A131" s="705"/>
      <c r="B131" s="400"/>
      <c r="C131" s="399"/>
      <c r="D131" s="398"/>
      <c r="E131" s="397"/>
      <c r="F131" s="718"/>
      <c r="G131" s="708"/>
      <c r="H131" s="709"/>
      <c r="I131" s="731"/>
      <c r="J131" s="392">
        <f t="shared" si="7"/>
        <v>0</v>
      </c>
      <c r="K131" s="709"/>
      <c r="L131" s="731"/>
      <c r="M131" s="392">
        <f t="shared" si="8"/>
        <v>0</v>
      </c>
      <c r="N131" s="713">
        <f t="shared" si="9"/>
        <v>0</v>
      </c>
      <c r="O131" s="721"/>
      <c r="P131" s="392">
        <f t="shared" si="6"/>
        <v>0</v>
      </c>
      <c r="Q131" s="402"/>
      <c r="R131" s="359" t="str">
        <f t="shared" si="5"/>
        <v/>
      </c>
    </row>
    <row r="132" spans="1:21" s="360" customFormat="1">
      <c r="A132" s="705"/>
      <c r="B132" s="400"/>
      <c r="C132" s="399"/>
      <c r="D132" s="398"/>
      <c r="E132" s="397"/>
      <c r="F132" s="718"/>
      <c r="G132" s="708"/>
      <c r="H132" s="709"/>
      <c r="I132" s="731"/>
      <c r="J132" s="392">
        <f t="shared" si="7"/>
        <v>0</v>
      </c>
      <c r="K132" s="709"/>
      <c r="L132" s="731"/>
      <c r="M132" s="392">
        <f t="shared" si="8"/>
        <v>0</v>
      </c>
      <c r="N132" s="713">
        <f t="shared" si="9"/>
        <v>0</v>
      </c>
      <c r="O132" s="721"/>
      <c r="P132" s="392">
        <f t="shared" si="6"/>
        <v>0</v>
      </c>
      <c r="Q132" s="402"/>
      <c r="R132" s="359" t="str">
        <f t="shared" si="5"/>
        <v/>
      </c>
    </row>
    <row r="133" spans="1:21" s="360" customFormat="1">
      <c r="A133" s="705"/>
      <c r="B133" s="400"/>
      <c r="C133" s="399"/>
      <c r="D133" s="398"/>
      <c r="E133" s="397"/>
      <c r="F133" s="718"/>
      <c r="G133" s="708"/>
      <c r="H133" s="709"/>
      <c r="I133" s="731"/>
      <c r="J133" s="392">
        <f t="shared" si="7"/>
        <v>0</v>
      </c>
      <c r="K133" s="709"/>
      <c r="L133" s="731"/>
      <c r="M133" s="392">
        <f t="shared" si="8"/>
        <v>0</v>
      </c>
      <c r="N133" s="713">
        <f t="shared" si="9"/>
        <v>0</v>
      </c>
      <c r="O133" s="721"/>
      <c r="P133" s="392">
        <f t="shared" si="6"/>
        <v>0</v>
      </c>
      <c r="Q133" s="402"/>
      <c r="R133" s="359" t="str">
        <f t="shared" si="5"/>
        <v/>
      </c>
    </row>
    <row r="134" spans="1:21" s="360" customFormat="1">
      <c r="A134" s="705"/>
      <c r="B134" s="400"/>
      <c r="C134" s="399"/>
      <c r="D134" s="398"/>
      <c r="E134" s="397"/>
      <c r="F134" s="718"/>
      <c r="G134" s="708"/>
      <c r="H134" s="709"/>
      <c r="I134" s="731"/>
      <c r="J134" s="392">
        <f t="shared" si="7"/>
        <v>0</v>
      </c>
      <c r="K134" s="709"/>
      <c r="L134" s="731"/>
      <c r="M134" s="392">
        <f t="shared" si="8"/>
        <v>0</v>
      </c>
      <c r="N134" s="713">
        <f t="shared" si="9"/>
        <v>0</v>
      </c>
      <c r="O134" s="721"/>
      <c r="P134" s="392">
        <f t="shared" si="6"/>
        <v>0</v>
      </c>
      <c r="Q134" s="402"/>
      <c r="R134" s="359" t="str">
        <f t="shared" si="5"/>
        <v/>
      </c>
    </row>
    <row r="135" spans="1:21" s="360" customFormat="1">
      <c r="A135" s="705"/>
      <c r="B135" s="400"/>
      <c r="C135" s="399"/>
      <c r="D135" s="398"/>
      <c r="E135" s="397"/>
      <c r="F135" s="718"/>
      <c r="G135" s="708"/>
      <c r="H135" s="709"/>
      <c r="I135" s="731"/>
      <c r="J135" s="392">
        <f t="shared" si="7"/>
        <v>0</v>
      </c>
      <c r="K135" s="709"/>
      <c r="L135" s="731"/>
      <c r="M135" s="392">
        <f t="shared" si="8"/>
        <v>0</v>
      </c>
      <c r="N135" s="713">
        <f t="shared" si="9"/>
        <v>0</v>
      </c>
      <c r="O135" s="721"/>
      <c r="P135" s="392">
        <f t="shared" si="6"/>
        <v>0</v>
      </c>
      <c r="Q135" s="402"/>
      <c r="R135" s="359" t="str">
        <f t="shared" ref="R135:R198" si="10">IF(M135+P135=J135,"","入力ミス")</f>
        <v/>
      </c>
    </row>
    <row r="136" spans="1:21" s="360" customFormat="1">
      <c r="A136" s="401"/>
      <c r="B136" s="400"/>
      <c r="C136" s="399"/>
      <c r="D136" s="398"/>
      <c r="E136" s="397"/>
      <c r="F136" s="721"/>
      <c r="G136" s="734"/>
      <c r="H136" s="709"/>
      <c r="I136" s="731"/>
      <c r="J136" s="392">
        <f t="shared" si="7"/>
        <v>0</v>
      </c>
      <c r="K136" s="709"/>
      <c r="L136" s="731"/>
      <c r="M136" s="392">
        <f t="shared" si="8"/>
        <v>0</v>
      </c>
      <c r="N136" s="713">
        <f t="shared" si="9"/>
        <v>0</v>
      </c>
      <c r="O136" s="721"/>
      <c r="P136" s="392">
        <f t="shared" si="6"/>
        <v>0</v>
      </c>
      <c r="Q136" s="402"/>
      <c r="R136" s="359" t="str">
        <f t="shared" si="10"/>
        <v/>
      </c>
    </row>
    <row r="137" spans="1:21" s="360" customFormat="1" ht="13.8" thickBot="1">
      <c r="A137" s="420"/>
      <c r="B137" s="419"/>
      <c r="C137" s="418"/>
      <c r="D137" s="417"/>
      <c r="E137" s="416"/>
      <c r="F137" s="735"/>
      <c r="G137" s="736"/>
      <c r="H137" s="719"/>
      <c r="I137" s="737"/>
      <c r="J137" s="392">
        <f t="shared" si="7"/>
        <v>0</v>
      </c>
      <c r="K137" s="709"/>
      <c r="L137" s="731"/>
      <c r="M137" s="392">
        <f t="shared" si="8"/>
        <v>0</v>
      </c>
      <c r="N137" s="713">
        <f t="shared" si="9"/>
        <v>0</v>
      </c>
      <c r="O137" s="721"/>
      <c r="P137" s="392">
        <f t="shared" si="6"/>
        <v>0</v>
      </c>
      <c r="Q137" s="391"/>
      <c r="R137" s="359" t="str">
        <f t="shared" si="10"/>
        <v/>
      </c>
    </row>
    <row r="138" spans="1:21" s="360" customFormat="1" ht="13.8" thickTop="1">
      <c r="A138" s="390" t="s">
        <v>508</v>
      </c>
      <c r="B138" s="389" t="s">
        <v>569</v>
      </c>
      <c r="C138" s="388"/>
      <c r="D138" s="387" t="s">
        <v>570</v>
      </c>
      <c r="E138" s="386" t="s">
        <v>508</v>
      </c>
      <c r="F138" s="738"/>
      <c r="G138" s="385" t="s">
        <v>508</v>
      </c>
      <c r="H138" s="739" t="s">
        <v>508</v>
      </c>
      <c r="I138" s="740"/>
      <c r="J138" s="383">
        <f>SUMIFS(J88:J137,$A88:$A137,"設備費")</f>
        <v>17065000</v>
      </c>
      <c r="K138" s="739" t="s">
        <v>508</v>
      </c>
      <c r="L138" s="741"/>
      <c r="M138" s="383">
        <f>SUMIFS(M88:M137,$A88:$A137,"設備費")</f>
        <v>17065000</v>
      </c>
      <c r="N138" s="739" t="s">
        <v>508</v>
      </c>
      <c r="O138" s="741"/>
      <c r="P138" s="383">
        <f>SUMIFS(P88:P137,$A88:$A137,"設備費")</f>
        <v>0</v>
      </c>
      <c r="Q138" s="382" t="s">
        <v>508</v>
      </c>
      <c r="R138" s="359" t="str">
        <f t="shared" si="10"/>
        <v/>
      </c>
      <c r="S138" s="360" t="s">
        <v>301</v>
      </c>
    </row>
    <row r="139" spans="1:21" s="360" customFormat="1">
      <c r="A139" s="381" t="s">
        <v>508</v>
      </c>
      <c r="B139" s="380" t="s">
        <v>571</v>
      </c>
      <c r="C139" s="379"/>
      <c r="D139" s="378" t="s">
        <v>570</v>
      </c>
      <c r="E139" s="377" t="s">
        <v>508</v>
      </c>
      <c r="F139" s="742"/>
      <c r="G139" s="376" t="s">
        <v>508</v>
      </c>
      <c r="H139" s="743" t="s">
        <v>508</v>
      </c>
      <c r="I139" s="731"/>
      <c r="J139" s="374">
        <f>SUMIFS(J88:J137,$A88:$A137,"工事費")</f>
        <v>8149340</v>
      </c>
      <c r="K139" s="743" t="s">
        <v>508</v>
      </c>
      <c r="L139" s="721"/>
      <c r="M139" s="374">
        <f>SUMIFS(M88:M137,$A88:$A137,"工事費")</f>
        <v>6399340</v>
      </c>
      <c r="N139" s="743" t="s">
        <v>508</v>
      </c>
      <c r="O139" s="721"/>
      <c r="P139" s="374">
        <f>SUMIFS(P88:P137,$A88:$A137,"工事費")</f>
        <v>1750000</v>
      </c>
      <c r="Q139" s="373" t="s">
        <v>508</v>
      </c>
      <c r="R139" s="359" t="str">
        <f t="shared" si="10"/>
        <v/>
      </c>
      <c r="S139" s="372" t="s">
        <v>298</v>
      </c>
      <c r="T139" s="372" t="s">
        <v>572</v>
      </c>
      <c r="U139" s="372" t="s">
        <v>296</v>
      </c>
    </row>
    <row r="140" spans="1:21" s="360" customFormat="1" ht="13.8" thickBot="1">
      <c r="A140" s="371" t="s">
        <v>508</v>
      </c>
      <c r="B140" s="370" t="s">
        <v>573</v>
      </c>
      <c r="C140" s="369"/>
      <c r="D140" s="368" t="s">
        <v>574</v>
      </c>
      <c r="E140" s="367" t="s">
        <v>508</v>
      </c>
      <c r="F140" s="744"/>
      <c r="G140" s="366" t="s">
        <v>508</v>
      </c>
      <c r="H140" s="745" t="s">
        <v>508</v>
      </c>
      <c r="I140" s="746"/>
      <c r="J140" s="365">
        <f>SUM(J88:J137)</f>
        <v>25214340</v>
      </c>
      <c r="K140" s="745" t="s">
        <v>508</v>
      </c>
      <c r="L140" s="747"/>
      <c r="M140" s="365">
        <f>SUM(M88:M137)</f>
        <v>23464340</v>
      </c>
      <c r="N140" s="745" t="s">
        <v>508</v>
      </c>
      <c r="O140" s="747"/>
      <c r="P140" s="363">
        <f>SUM(P88:P137)</f>
        <v>1750000</v>
      </c>
      <c r="Q140" s="362" t="s">
        <v>575</v>
      </c>
      <c r="R140" s="359" t="str">
        <f t="shared" si="10"/>
        <v/>
      </c>
      <c r="S140" s="361" t="str">
        <f>IF(SUM(J138:J139)=J140,"","入力ミス")</f>
        <v/>
      </c>
      <c r="T140" s="361" t="str">
        <f>IF(SUM(M138:M139)=M140,"","入力ミス")</f>
        <v/>
      </c>
      <c r="U140" s="361" t="str">
        <f>IF(SUM(P138:P139)=P140,"","入力ミス")</f>
        <v/>
      </c>
    </row>
    <row r="141" spans="1:21" s="360" customFormat="1">
      <c r="A141" s="414"/>
      <c r="B141" s="748" t="s">
        <v>576</v>
      </c>
      <c r="C141" s="749"/>
      <c r="D141" s="411" t="s">
        <v>577</v>
      </c>
      <c r="E141" s="410"/>
      <c r="F141" s="721"/>
      <c r="G141" s="374"/>
      <c r="H141" s="750"/>
      <c r="I141" s="1296"/>
      <c r="J141" s="1308"/>
      <c r="K141" s="750"/>
      <c r="L141" s="1296"/>
      <c r="M141" s="1308"/>
      <c r="N141" s="750"/>
      <c r="O141" s="1296"/>
      <c r="P141" s="1297"/>
      <c r="Q141" s="407"/>
    </row>
    <row r="142" spans="1:21" s="360" customFormat="1">
      <c r="A142" s="705" t="s">
        <v>13</v>
      </c>
      <c r="B142" s="729"/>
      <c r="C142" s="680" t="s">
        <v>578</v>
      </c>
      <c r="D142" s="730" t="s">
        <v>579</v>
      </c>
      <c r="E142" s="671" t="s">
        <v>515</v>
      </c>
      <c r="F142" s="707"/>
      <c r="G142" s="708">
        <v>16200</v>
      </c>
      <c r="H142" s="709">
        <v>4</v>
      </c>
      <c r="I142" s="731"/>
      <c r="J142" s="392">
        <f>$G142*H142</f>
        <v>64800</v>
      </c>
      <c r="K142" s="709">
        <v>0</v>
      </c>
      <c r="L142" s="796"/>
      <c r="M142" s="797">
        <f>$G142*K142</f>
        <v>0</v>
      </c>
      <c r="N142" s="795">
        <v>4</v>
      </c>
      <c r="O142" s="796"/>
      <c r="P142" s="797">
        <f>$G142*N142</f>
        <v>64800</v>
      </c>
      <c r="Q142" s="402"/>
      <c r="R142" s="359" t="str">
        <f t="shared" si="10"/>
        <v/>
      </c>
    </row>
    <row r="143" spans="1:21" s="360" customFormat="1">
      <c r="A143" s="705" t="s">
        <v>13</v>
      </c>
      <c r="B143" s="732"/>
      <c r="C143" s="680" t="s">
        <v>578</v>
      </c>
      <c r="D143" s="733" t="s">
        <v>580</v>
      </c>
      <c r="E143" s="671" t="s">
        <v>515</v>
      </c>
      <c r="F143" s="707"/>
      <c r="G143" s="708">
        <v>12000</v>
      </c>
      <c r="H143" s="709">
        <v>4</v>
      </c>
      <c r="I143" s="731"/>
      <c r="J143" s="392">
        <f>$G143*H143</f>
        <v>48000</v>
      </c>
      <c r="K143" s="709">
        <v>0</v>
      </c>
      <c r="L143" s="796"/>
      <c r="M143" s="797">
        <f>$G143*K143</f>
        <v>0</v>
      </c>
      <c r="N143" s="795">
        <v>4</v>
      </c>
      <c r="O143" s="796"/>
      <c r="P143" s="797">
        <f>$G143*N143</f>
        <v>48000</v>
      </c>
      <c r="Q143" s="402"/>
      <c r="R143" s="359" t="str">
        <f t="shared" si="10"/>
        <v/>
      </c>
    </row>
    <row r="144" spans="1:21" s="360" customFormat="1">
      <c r="A144" s="705" t="s">
        <v>13</v>
      </c>
      <c r="B144" s="732"/>
      <c r="C144" s="680" t="s">
        <v>578</v>
      </c>
      <c r="D144" s="733" t="s">
        <v>581</v>
      </c>
      <c r="E144" s="671" t="s">
        <v>515</v>
      </c>
      <c r="F144" s="707"/>
      <c r="G144" s="708">
        <v>17100</v>
      </c>
      <c r="H144" s="709">
        <v>36</v>
      </c>
      <c r="I144" s="731"/>
      <c r="J144" s="392">
        <f>$G144*H144</f>
        <v>615600</v>
      </c>
      <c r="K144" s="709">
        <v>0</v>
      </c>
      <c r="L144" s="796"/>
      <c r="M144" s="797">
        <f t="shared" ref="M144:M191" si="11">$G144*K144</f>
        <v>0</v>
      </c>
      <c r="N144" s="795">
        <v>36</v>
      </c>
      <c r="O144" s="796"/>
      <c r="P144" s="797">
        <f t="shared" ref="P144:P191" si="12">$G144*N144</f>
        <v>615600</v>
      </c>
      <c r="Q144" s="402"/>
      <c r="R144" s="359" t="str">
        <f t="shared" si="10"/>
        <v/>
      </c>
    </row>
    <row r="145" spans="1:18" s="360" customFormat="1">
      <c r="A145" s="705" t="s">
        <v>13</v>
      </c>
      <c r="B145" s="732"/>
      <c r="C145" s="680" t="s">
        <v>578</v>
      </c>
      <c r="D145" s="733" t="s">
        <v>582</v>
      </c>
      <c r="E145" s="671" t="s">
        <v>515</v>
      </c>
      <c r="F145" s="707"/>
      <c r="G145" s="708">
        <v>18000</v>
      </c>
      <c r="H145" s="709">
        <v>7</v>
      </c>
      <c r="I145" s="731"/>
      <c r="J145" s="392">
        <f t="shared" ref="J145:J191" si="13">$G145*H145</f>
        <v>126000</v>
      </c>
      <c r="K145" s="709">
        <v>0</v>
      </c>
      <c r="L145" s="796"/>
      <c r="M145" s="797">
        <f t="shared" si="11"/>
        <v>0</v>
      </c>
      <c r="N145" s="795">
        <v>7</v>
      </c>
      <c r="O145" s="796"/>
      <c r="P145" s="797">
        <f t="shared" si="12"/>
        <v>126000</v>
      </c>
      <c r="Q145" s="402"/>
      <c r="R145" s="359" t="str">
        <f t="shared" si="10"/>
        <v/>
      </c>
    </row>
    <row r="146" spans="1:18" s="360" customFormat="1">
      <c r="A146" s="705" t="s">
        <v>13</v>
      </c>
      <c r="B146" s="732"/>
      <c r="C146" s="680" t="s">
        <v>578</v>
      </c>
      <c r="D146" s="733" t="s">
        <v>583</v>
      </c>
      <c r="E146" s="671" t="s">
        <v>515</v>
      </c>
      <c r="F146" s="707"/>
      <c r="G146" s="708">
        <v>24000</v>
      </c>
      <c r="H146" s="709">
        <v>7</v>
      </c>
      <c r="I146" s="731"/>
      <c r="J146" s="392">
        <f t="shared" si="13"/>
        <v>168000</v>
      </c>
      <c r="K146" s="709">
        <v>0</v>
      </c>
      <c r="L146" s="796"/>
      <c r="M146" s="797">
        <f t="shared" si="11"/>
        <v>0</v>
      </c>
      <c r="N146" s="795">
        <v>7</v>
      </c>
      <c r="O146" s="796"/>
      <c r="P146" s="797">
        <f t="shared" si="12"/>
        <v>168000</v>
      </c>
      <c r="Q146" s="402"/>
      <c r="R146" s="359" t="str">
        <f t="shared" si="10"/>
        <v/>
      </c>
    </row>
    <row r="147" spans="1:18" s="360" customFormat="1">
      <c r="A147" s="705" t="s">
        <v>13</v>
      </c>
      <c r="B147" s="732"/>
      <c r="C147" s="680" t="s">
        <v>578</v>
      </c>
      <c r="D147" s="733" t="s">
        <v>584</v>
      </c>
      <c r="E147" s="671" t="s">
        <v>515</v>
      </c>
      <c r="F147" s="707"/>
      <c r="G147" s="708">
        <v>18000</v>
      </c>
      <c r="H147" s="709">
        <v>11</v>
      </c>
      <c r="I147" s="731"/>
      <c r="J147" s="392">
        <f t="shared" si="13"/>
        <v>198000</v>
      </c>
      <c r="K147" s="709">
        <v>0</v>
      </c>
      <c r="L147" s="796"/>
      <c r="M147" s="797">
        <f t="shared" si="11"/>
        <v>0</v>
      </c>
      <c r="N147" s="795">
        <v>11</v>
      </c>
      <c r="O147" s="796"/>
      <c r="P147" s="797">
        <f t="shared" si="12"/>
        <v>198000</v>
      </c>
      <c r="Q147" s="402"/>
      <c r="R147" s="359" t="str">
        <f t="shared" si="10"/>
        <v/>
      </c>
    </row>
    <row r="148" spans="1:18" s="360" customFormat="1">
      <c r="A148" s="705" t="s">
        <v>13</v>
      </c>
      <c r="B148" s="732"/>
      <c r="C148" s="680" t="s">
        <v>585</v>
      </c>
      <c r="D148" s="733" t="s">
        <v>586</v>
      </c>
      <c r="E148" s="671" t="s">
        <v>515</v>
      </c>
      <c r="F148" s="707"/>
      <c r="G148" s="708">
        <v>12800</v>
      </c>
      <c r="H148" s="709">
        <v>43</v>
      </c>
      <c r="I148" s="731"/>
      <c r="J148" s="392">
        <f t="shared" si="13"/>
        <v>550400</v>
      </c>
      <c r="K148" s="709">
        <v>0</v>
      </c>
      <c r="L148" s="796"/>
      <c r="M148" s="797">
        <f t="shared" si="11"/>
        <v>0</v>
      </c>
      <c r="N148" s="795">
        <v>43</v>
      </c>
      <c r="O148" s="796"/>
      <c r="P148" s="797">
        <f t="shared" si="12"/>
        <v>550400</v>
      </c>
      <c r="Q148" s="402"/>
      <c r="R148" s="359" t="str">
        <f t="shared" si="10"/>
        <v/>
      </c>
    </row>
    <row r="149" spans="1:18" s="360" customFormat="1">
      <c r="A149" s="705" t="s">
        <v>13</v>
      </c>
      <c r="B149" s="732"/>
      <c r="C149" s="680" t="s">
        <v>585</v>
      </c>
      <c r="D149" s="733" t="s">
        <v>587</v>
      </c>
      <c r="E149" s="671" t="s">
        <v>515</v>
      </c>
      <c r="F149" s="707"/>
      <c r="G149" s="708">
        <v>11800</v>
      </c>
      <c r="H149" s="709">
        <v>83</v>
      </c>
      <c r="I149" s="731"/>
      <c r="J149" s="392">
        <f t="shared" si="13"/>
        <v>979400</v>
      </c>
      <c r="K149" s="709">
        <v>0</v>
      </c>
      <c r="L149" s="796"/>
      <c r="M149" s="797">
        <f t="shared" si="11"/>
        <v>0</v>
      </c>
      <c r="N149" s="795">
        <v>83</v>
      </c>
      <c r="O149" s="796"/>
      <c r="P149" s="797">
        <f t="shared" si="12"/>
        <v>979400</v>
      </c>
      <c r="Q149" s="402"/>
      <c r="R149" s="359" t="str">
        <f t="shared" si="10"/>
        <v/>
      </c>
    </row>
    <row r="150" spans="1:18" s="360" customFormat="1">
      <c r="A150" s="705" t="s">
        <v>13</v>
      </c>
      <c r="B150" s="732"/>
      <c r="C150" s="680" t="s">
        <v>585</v>
      </c>
      <c r="D150" s="733" t="s">
        <v>588</v>
      </c>
      <c r="E150" s="671" t="s">
        <v>515</v>
      </c>
      <c r="F150" s="707"/>
      <c r="G150" s="708">
        <v>12800</v>
      </c>
      <c r="H150" s="709">
        <v>25</v>
      </c>
      <c r="I150" s="731"/>
      <c r="J150" s="392">
        <f t="shared" si="13"/>
        <v>320000</v>
      </c>
      <c r="K150" s="709">
        <v>0</v>
      </c>
      <c r="L150" s="796"/>
      <c r="M150" s="797">
        <f t="shared" si="11"/>
        <v>0</v>
      </c>
      <c r="N150" s="795">
        <v>25</v>
      </c>
      <c r="O150" s="796"/>
      <c r="P150" s="797">
        <f t="shared" si="12"/>
        <v>320000</v>
      </c>
      <c r="Q150" s="402"/>
      <c r="R150" s="359" t="str">
        <f t="shared" si="10"/>
        <v/>
      </c>
    </row>
    <row r="151" spans="1:18" s="360" customFormat="1">
      <c r="A151" s="705" t="s">
        <v>13</v>
      </c>
      <c r="B151" s="732"/>
      <c r="C151" s="680" t="s">
        <v>589</v>
      </c>
      <c r="D151" s="733" t="s">
        <v>590</v>
      </c>
      <c r="E151" s="671" t="s">
        <v>515</v>
      </c>
      <c r="F151" s="707"/>
      <c r="G151" s="708">
        <v>22000</v>
      </c>
      <c r="H151" s="709">
        <v>60</v>
      </c>
      <c r="I151" s="731"/>
      <c r="J151" s="392">
        <f t="shared" si="13"/>
        <v>1320000</v>
      </c>
      <c r="K151" s="709">
        <v>0</v>
      </c>
      <c r="L151" s="796"/>
      <c r="M151" s="797">
        <f t="shared" si="11"/>
        <v>0</v>
      </c>
      <c r="N151" s="795">
        <v>60</v>
      </c>
      <c r="O151" s="796"/>
      <c r="P151" s="797">
        <f t="shared" si="12"/>
        <v>1320000</v>
      </c>
      <c r="Q151" s="402"/>
      <c r="R151" s="359" t="str">
        <f t="shared" si="10"/>
        <v/>
      </c>
    </row>
    <row r="152" spans="1:18" s="360" customFormat="1">
      <c r="A152" s="705" t="s">
        <v>13</v>
      </c>
      <c r="B152" s="732"/>
      <c r="C152" s="680" t="s">
        <v>591</v>
      </c>
      <c r="D152" s="733" t="s">
        <v>592</v>
      </c>
      <c r="E152" s="671" t="s">
        <v>515</v>
      </c>
      <c r="F152" s="707"/>
      <c r="G152" s="708">
        <v>17800</v>
      </c>
      <c r="H152" s="709">
        <v>6</v>
      </c>
      <c r="I152" s="731"/>
      <c r="J152" s="392">
        <f t="shared" si="13"/>
        <v>106800</v>
      </c>
      <c r="K152" s="709">
        <v>0</v>
      </c>
      <c r="L152" s="796"/>
      <c r="M152" s="797">
        <f t="shared" si="11"/>
        <v>0</v>
      </c>
      <c r="N152" s="795">
        <v>6</v>
      </c>
      <c r="O152" s="796"/>
      <c r="P152" s="797">
        <f t="shared" si="12"/>
        <v>106800</v>
      </c>
      <c r="Q152" s="402"/>
      <c r="R152" s="359" t="str">
        <f t="shared" si="10"/>
        <v/>
      </c>
    </row>
    <row r="153" spans="1:18" s="360" customFormat="1">
      <c r="A153" s="705" t="s">
        <v>13</v>
      </c>
      <c r="B153" s="732"/>
      <c r="C153" s="680" t="s">
        <v>593</v>
      </c>
      <c r="D153" s="733" t="s">
        <v>594</v>
      </c>
      <c r="E153" s="671" t="s">
        <v>515</v>
      </c>
      <c r="F153" s="707"/>
      <c r="G153" s="708">
        <v>28000</v>
      </c>
      <c r="H153" s="709">
        <v>6</v>
      </c>
      <c r="I153" s="731"/>
      <c r="J153" s="392">
        <f t="shared" si="13"/>
        <v>168000</v>
      </c>
      <c r="K153" s="709">
        <v>0</v>
      </c>
      <c r="L153" s="796"/>
      <c r="M153" s="797">
        <f t="shared" si="11"/>
        <v>0</v>
      </c>
      <c r="N153" s="795">
        <v>6</v>
      </c>
      <c r="O153" s="796"/>
      <c r="P153" s="797">
        <f t="shared" si="12"/>
        <v>168000</v>
      </c>
      <c r="Q153" s="402"/>
      <c r="R153" s="359" t="str">
        <f t="shared" si="10"/>
        <v/>
      </c>
    </row>
    <row r="154" spans="1:18" s="360" customFormat="1">
      <c r="A154" s="705" t="s">
        <v>13</v>
      </c>
      <c r="B154" s="732"/>
      <c r="C154" s="680" t="s">
        <v>595</v>
      </c>
      <c r="D154" s="733" t="s">
        <v>596</v>
      </c>
      <c r="E154" s="671" t="s">
        <v>515</v>
      </c>
      <c r="F154" s="707"/>
      <c r="G154" s="708">
        <v>26000</v>
      </c>
      <c r="H154" s="709">
        <v>29</v>
      </c>
      <c r="I154" s="731"/>
      <c r="J154" s="392">
        <f t="shared" si="13"/>
        <v>754000</v>
      </c>
      <c r="K154" s="709">
        <v>0</v>
      </c>
      <c r="L154" s="796"/>
      <c r="M154" s="797">
        <f t="shared" si="11"/>
        <v>0</v>
      </c>
      <c r="N154" s="795">
        <v>29</v>
      </c>
      <c r="O154" s="796"/>
      <c r="P154" s="797">
        <f t="shared" si="12"/>
        <v>754000</v>
      </c>
      <c r="Q154" s="402"/>
      <c r="R154" s="359" t="str">
        <f t="shared" si="10"/>
        <v/>
      </c>
    </row>
    <row r="155" spans="1:18" s="360" customFormat="1">
      <c r="A155" s="705" t="s">
        <v>13</v>
      </c>
      <c r="B155" s="732"/>
      <c r="C155" s="680" t="s">
        <v>595</v>
      </c>
      <c r="D155" s="733" t="s">
        <v>597</v>
      </c>
      <c r="E155" s="671" t="s">
        <v>515</v>
      </c>
      <c r="F155" s="707"/>
      <c r="G155" s="708">
        <v>26000</v>
      </c>
      <c r="H155" s="709">
        <v>7</v>
      </c>
      <c r="I155" s="731"/>
      <c r="J155" s="392">
        <f t="shared" si="13"/>
        <v>182000</v>
      </c>
      <c r="K155" s="709">
        <v>0</v>
      </c>
      <c r="L155" s="796"/>
      <c r="M155" s="797">
        <f t="shared" si="11"/>
        <v>0</v>
      </c>
      <c r="N155" s="795">
        <v>7</v>
      </c>
      <c r="O155" s="796"/>
      <c r="P155" s="797">
        <f t="shared" si="12"/>
        <v>182000</v>
      </c>
      <c r="Q155" s="402"/>
      <c r="R155" s="359" t="str">
        <f t="shared" si="10"/>
        <v/>
      </c>
    </row>
    <row r="156" spans="1:18" s="360" customFormat="1">
      <c r="A156" s="705" t="s">
        <v>13</v>
      </c>
      <c r="B156" s="732"/>
      <c r="C156" s="680" t="s">
        <v>593</v>
      </c>
      <c r="D156" s="733" t="s">
        <v>598</v>
      </c>
      <c r="E156" s="671" t="s">
        <v>515</v>
      </c>
      <c r="F156" s="707"/>
      <c r="G156" s="708">
        <v>26800</v>
      </c>
      <c r="H156" s="709">
        <v>6</v>
      </c>
      <c r="I156" s="731"/>
      <c r="J156" s="392">
        <f t="shared" si="13"/>
        <v>160800</v>
      </c>
      <c r="K156" s="709">
        <v>0</v>
      </c>
      <c r="L156" s="796"/>
      <c r="M156" s="797">
        <f t="shared" si="11"/>
        <v>0</v>
      </c>
      <c r="N156" s="795">
        <v>6</v>
      </c>
      <c r="O156" s="796"/>
      <c r="P156" s="797">
        <f t="shared" si="12"/>
        <v>160800</v>
      </c>
      <c r="Q156" s="402"/>
      <c r="R156" s="359" t="str">
        <f t="shared" si="10"/>
        <v/>
      </c>
    </row>
    <row r="157" spans="1:18" s="360" customFormat="1">
      <c r="A157" s="705" t="s">
        <v>13</v>
      </c>
      <c r="B157" s="732"/>
      <c r="C157" s="680" t="s">
        <v>593</v>
      </c>
      <c r="D157" s="733" t="s">
        <v>599</v>
      </c>
      <c r="E157" s="671" t="s">
        <v>515</v>
      </c>
      <c r="F157" s="707"/>
      <c r="G157" s="708">
        <v>64800</v>
      </c>
      <c r="H157" s="709">
        <v>6</v>
      </c>
      <c r="I157" s="731"/>
      <c r="J157" s="392">
        <f t="shared" si="13"/>
        <v>388800</v>
      </c>
      <c r="K157" s="709">
        <v>0</v>
      </c>
      <c r="L157" s="796"/>
      <c r="M157" s="797">
        <f t="shared" si="11"/>
        <v>0</v>
      </c>
      <c r="N157" s="795">
        <v>6</v>
      </c>
      <c r="O157" s="796"/>
      <c r="P157" s="797">
        <f t="shared" si="12"/>
        <v>388800</v>
      </c>
      <c r="Q157" s="402"/>
      <c r="R157" s="359" t="str">
        <f t="shared" si="10"/>
        <v/>
      </c>
    </row>
    <row r="158" spans="1:18" s="360" customFormat="1">
      <c r="A158" s="705" t="s">
        <v>13</v>
      </c>
      <c r="B158" s="732"/>
      <c r="C158" s="680" t="s">
        <v>593</v>
      </c>
      <c r="D158" s="733" t="s">
        <v>600</v>
      </c>
      <c r="E158" s="671" t="s">
        <v>515</v>
      </c>
      <c r="F158" s="707"/>
      <c r="G158" s="708">
        <v>11800</v>
      </c>
      <c r="H158" s="709">
        <v>39</v>
      </c>
      <c r="I158" s="731"/>
      <c r="J158" s="392">
        <f t="shared" si="13"/>
        <v>460200</v>
      </c>
      <c r="K158" s="709">
        <v>0</v>
      </c>
      <c r="L158" s="796"/>
      <c r="M158" s="797">
        <f t="shared" si="11"/>
        <v>0</v>
      </c>
      <c r="N158" s="795">
        <v>39</v>
      </c>
      <c r="O158" s="796"/>
      <c r="P158" s="797">
        <f t="shared" si="12"/>
        <v>460200</v>
      </c>
      <c r="Q158" s="402"/>
      <c r="R158" s="359" t="str">
        <f t="shared" si="10"/>
        <v/>
      </c>
    </row>
    <row r="159" spans="1:18" s="360" customFormat="1">
      <c r="A159" s="705" t="s">
        <v>13</v>
      </c>
      <c r="B159" s="732"/>
      <c r="C159" s="680" t="s">
        <v>578</v>
      </c>
      <c r="D159" s="733" t="s">
        <v>601</v>
      </c>
      <c r="E159" s="671" t="s">
        <v>515</v>
      </c>
      <c r="F159" s="707"/>
      <c r="G159" s="708">
        <v>12000</v>
      </c>
      <c r="H159" s="709">
        <v>4</v>
      </c>
      <c r="I159" s="731"/>
      <c r="J159" s="392">
        <f t="shared" si="13"/>
        <v>48000</v>
      </c>
      <c r="K159" s="709">
        <v>0</v>
      </c>
      <c r="L159" s="796"/>
      <c r="M159" s="797">
        <f t="shared" si="11"/>
        <v>0</v>
      </c>
      <c r="N159" s="795">
        <v>4</v>
      </c>
      <c r="O159" s="796"/>
      <c r="P159" s="797">
        <f t="shared" si="12"/>
        <v>48000</v>
      </c>
      <c r="Q159" s="402"/>
      <c r="R159" s="359" t="str">
        <f t="shared" si="10"/>
        <v/>
      </c>
    </row>
    <row r="160" spans="1:18" s="360" customFormat="1">
      <c r="A160" s="705" t="s">
        <v>13</v>
      </c>
      <c r="B160" s="732"/>
      <c r="C160" s="680" t="s">
        <v>595</v>
      </c>
      <c r="D160" s="733" t="s">
        <v>602</v>
      </c>
      <c r="E160" s="671" t="s">
        <v>515</v>
      </c>
      <c r="F160" s="707"/>
      <c r="G160" s="708">
        <v>51000</v>
      </c>
      <c r="H160" s="709">
        <v>5</v>
      </c>
      <c r="I160" s="731"/>
      <c r="J160" s="392">
        <f t="shared" si="13"/>
        <v>255000</v>
      </c>
      <c r="K160" s="709">
        <v>0</v>
      </c>
      <c r="L160" s="796"/>
      <c r="M160" s="797">
        <f t="shared" si="11"/>
        <v>0</v>
      </c>
      <c r="N160" s="795">
        <v>5</v>
      </c>
      <c r="O160" s="796"/>
      <c r="P160" s="797">
        <f t="shared" si="12"/>
        <v>255000</v>
      </c>
      <c r="Q160" s="402"/>
      <c r="R160" s="359" t="str">
        <f t="shared" si="10"/>
        <v/>
      </c>
    </row>
    <row r="161" spans="1:18" s="360" customFormat="1">
      <c r="A161" s="705" t="s">
        <v>13</v>
      </c>
      <c r="B161" s="732"/>
      <c r="C161" s="680" t="s">
        <v>603</v>
      </c>
      <c r="D161" s="733" t="s">
        <v>604</v>
      </c>
      <c r="E161" s="671" t="s">
        <v>515</v>
      </c>
      <c r="F161" s="707"/>
      <c r="G161" s="708">
        <v>64800</v>
      </c>
      <c r="H161" s="709">
        <v>2</v>
      </c>
      <c r="I161" s="731"/>
      <c r="J161" s="392">
        <f t="shared" si="13"/>
        <v>129600</v>
      </c>
      <c r="K161" s="709">
        <v>0</v>
      </c>
      <c r="L161" s="796"/>
      <c r="M161" s="797">
        <f t="shared" si="11"/>
        <v>0</v>
      </c>
      <c r="N161" s="795">
        <v>2</v>
      </c>
      <c r="O161" s="796"/>
      <c r="P161" s="797">
        <f t="shared" si="12"/>
        <v>129600</v>
      </c>
      <c r="Q161" s="402"/>
      <c r="R161" s="359" t="str">
        <f t="shared" si="10"/>
        <v/>
      </c>
    </row>
    <row r="162" spans="1:18" s="360" customFormat="1">
      <c r="A162" s="705" t="s">
        <v>13</v>
      </c>
      <c r="B162" s="732"/>
      <c r="C162" s="680" t="s">
        <v>589</v>
      </c>
      <c r="D162" s="733" t="s">
        <v>605</v>
      </c>
      <c r="E162" s="671" t="s">
        <v>515</v>
      </c>
      <c r="F162" s="707"/>
      <c r="G162" s="708">
        <v>25000</v>
      </c>
      <c r="H162" s="709">
        <v>1</v>
      </c>
      <c r="I162" s="731"/>
      <c r="J162" s="392">
        <f t="shared" si="13"/>
        <v>25000</v>
      </c>
      <c r="K162" s="709">
        <v>0</v>
      </c>
      <c r="L162" s="796"/>
      <c r="M162" s="797">
        <f t="shared" si="11"/>
        <v>0</v>
      </c>
      <c r="N162" s="795">
        <v>1</v>
      </c>
      <c r="O162" s="796"/>
      <c r="P162" s="797">
        <f t="shared" si="12"/>
        <v>25000</v>
      </c>
      <c r="Q162" s="402"/>
      <c r="R162" s="359" t="str">
        <f t="shared" si="10"/>
        <v/>
      </c>
    </row>
    <row r="163" spans="1:18" s="360" customFormat="1">
      <c r="A163" s="705" t="s">
        <v>13</v>
      </c>
      <c r="B163" s="732"/>
      <c r="C163" s="680" t="s">
        <v>589</v>
      </c>
      <c r="D163" s="733" t="s">
        <v>606</v>
      </c>
      <c r="E163" s="671" t="s">
        <v>515</v>
      </c>
      <c r="F163" s="707"/>
      <c r="G163" s="708">
        <v>24000</v>
      </c>
      <c r="H163" s="709">
        <v>7</v>
      </c>
      <c r="I163" s="731"/>
      <c r="J163" s="392">
        <f t="shared" si="13"/>
        <v>168000</v>
      </c>
      <c r="K163" s="709">
        <v>0</v>
      </c>
      <c r="L163" s="796"/>
      <c r="M163" s="797">
        <f t="shared" si="11"/>
        <v>0</v>
      </c>
      <c r="N163" s="795">
        <v>7</v>
      </c>
      <c r="O163" s="796"/>
      <c r="P163" s="797">
        <f t="shared" si="12"/>
        <v>168000</v>
      </c>
      <c r="Q163" s="402"/>
      <c r="R163" s="359" t="str">
        <f t="shared" si="10"/>
        <v/>
      </c>
    </row>
    <row r="164" spans="1:18" s="360" customFormat="1">
      <c r="A164" s="705" t="s">
        <v>13</v>
      </c>
      <c r="B164" s="732"/>
      <c r="C164" s="680" t="s">
        <v>593</v>
      </c>
      <c r="D164" s="733" t="s">
        <v>607</v>
      </c>
      <c r="E164" s="671" t="s">
        <v>515</v>
      </c>
      <c r="F164" s="707"/>
      <c r="G164" s="708">
        <v>15500</v>
      </c>
      <c r="H164" s="709">
        <v>19</v>
      </c>
      <c r="I164" s="731"/>
      <c r="J164" s="392">
        <f t="shared" si="13"/>
        <v>294500</v>
      </c>
      <c r="K164" s="709">
        <v>0</v>
      </c>
      <c r="L164" s="796"/>
      <c r="M164" s="797">
        <f t="shared" si="11"/>
        <v>0</v>
      </c>
      <c r="N164" s="795">
        <v>19</v>
      </c>
      <c r="O164" s="796"/>
      <c r="P164" s="797">
        <f t="shared" si="12"/>
        <v>294500</v>
      </c>
      <c r="Q164" s="402"/>
      <c r="R164" s="359" t="str">
        <f t="shared" si="10"/>
        <v/>
      </c>
    </row>
    <row r="165" spans="1:18" s="360" customFormat="1">
      <c r="A165" s="705" t="s">
        <v>13</v>
      </c>
      <c r="B165" s="732"/>
      <c r="C165" s="680" t="s">
        <v>593</v>
      </c>
      <c r="D165" s="733" t="s">
        <v>608</v>
      </c>
      <c r="E165" s="671" t="s">
        <v>515</v>
      </c>
      <c r="F165" s="707"/>
      <c r="G165" s="708">
        <v>16500</v>
      </c>
      <c r="H165" s="709">
        <v>10</v>
      </c>
      <c r="I165" s="731"/>
      <c r="J165" s="392">
        <f t="shared" si="13"/>
        <v>165000</v>
      </c>
      <c r="K165" s="709">
        <v>0</v>
      </c>
      <c r="L165" s="796"/>
      <c r="M165" s="797">
        <f t="shared" si="11"/>
        <v>0</v>
      </c>
      <c r="N165" s="795">
        <v>10</v>
      </c>
      <c r="O165" s="796"/>
      <c r="P165" s="797">
        <f t="shared" si="12"/>
        <v>165000</v>
      </c>
      <c r="Q165" s="402"/>
      <c r="R165" s="359" t="str">
        <f t="shared" si="10"/>
        <v/>
      </c>
    </row>
    <row r="166" spans="1:18" s="360" customFormat="1">
      <c r="A166" s="705" t="s">
        <v>13</v>
      </c>
      <c r="B166" s="732"/>
      <c r="C166" s="680" t="s">
        <v>593</v>
      </c>
      <c r="D166" s="733" t="s">
        <v>609</v>
      </c>
      <c r="E166" s="671" t="s">
        <v>515</v>
      </c>
      <c r="F166" s="707"/>
      <c r="G166" s="708">
        <v>28000</v>
      </c>
      <c r="H166" s="709">
        <v>1</v>
      </c>
      <c r="I166" s="731"/>
      <c r="J166" s="392">
        <f t="shared" si="13"/>
        <v>28000</v>
      </c>
      <c r="K166" s="709">
        <v>0</v>
      </c>
      <c r="L166" s="796"/>
      <c r="M166" s="797">
        <f t="shared" si="11"/>
        <v>0</v>
      </c>
      <c r="N166" s="795">
        <v>1</v>
      </c>
      <c r="O166" s="796"/>
      <c r="P166" s="797">
        <f t="shared" si="12"/>
        <v>28000</v>
      </c>
      <c r="Q166" s="402"/>
      <c r="R166" s="359" t="str">
        <f t="shared" si="10"/>
        <v/>
      </c>
    </row>
    <row r="167" spans="1:18" s="360" customFormat="1">
      <c r="A167" s="705" t="s">
        <v>13</v>
      </c>
      <c r="B167" s="732"/>
      <c r="C167" s="680" t="s">
        <v>593</v>
      </c>
      <c r="D167" s="733" t="s">
        <v>610</v>
      </c>
      <c r="E167" s="671" t="s">
        <v>515</v>
      </c>
      <c r="F167" s="707"/>
      <c r="G167" s="708">
        <v>10800</v>
      </c>
      <c r="H167" s="709">
        <v>2</v>
      </c>
      <c r="I167" s="731"/>
      <c r="J167" s="392">
        <f t="shared" si="13"/>
        <v>21600</v>
      </c>
      <c r="K167" s="709">
        <v>0</v>
      </c>
      <c r="L167" s="796"/>
      <c r="M167" s="797">
        <f t="shared" si="11"/>
        <v>0</v>
      </c>
      <c r="N167" s="795">
        <v>2</v>
      </c>
      <c r="O167" s="796"/>
      <c r="P167" s="797">
        <f t="shared" si="12"/>
        <v>21600</v>
      </c>
      <c r="Q167" s="402"/>
      <c r="R167" s="359" t="str">
        <f t="shared" si="10"/>
        <v/>
      </c>
    </row>
    <row r="168" spans="1:18" s="360" customFormat="1">
      <c r="A168" s="705" t="s">
        <v>13</v>
      </c>
      <c r="B168" s="732"/>
      <c r="C168" s="680" t="s">
        <v>593</v>
      </c>
      <c r="D168" s="733" t="s">
        <v>611</v>
      </c>
      <c r="E168" s="671" t="s">
        <v>515</v>
      </c>
      <c r="F168" s="707"/>
      <c r="G168" s="708">
        <v>11800</v>
      </c>
      <c r="H168" s="709">
        <v>1</v>
      </c>
      <c r="I168" s="731"/>
      <c r="J168" s="392">
        <f t="shared" si="13"/>
        <v>11800</v>
      </c>
      <c r="K168" s="709">
        <v>0</v>
      </c>
      <c r="L168" s="796"/>
      <c r="M168" s="797">
        <f t="shared" si="11"/>
        <v>0</v>
      </c>
      <c r="N168" s="795">
        <v>1</v>
      </c>
      <c r="O168" s="796"/>
      <c r="P168" s="797">
        <f t="shared" si="12"/>
        <v>11800</v>
      </c>
      <c r="Q168" s="402"/>
      <c r="R168" s="359" t="str">
        <f t="shared" si="10"/>
        <v/>
      </c>
    </row>
    <row r="169" spans="1:18" s="360" customFormat="1">
      <c r="A169" s="705" t="s">
        <v>12</v>
      </c>
      <c r="B169" s="732"/>
      <c r="C169" s="680" t="s">
        <v>615</v>
      </c>
      <c r="D169" s="733"/>
      <c r="E169" s="671" t="s">
        <v>515</v>
      </c>
      <c r="F169" s="707"/>
      <c r="G169" s="708">
        <v>3500</v>
      </c>
      <c r="H169" s="709">
        <v>431</v>
      </c>
      <c r="I169" s="731"/>
      <c r="J169" s="392">
        <f t="shared" si="13"/>
        <v>1508500</v>
      </c>
      <c r="K169" s="709">
        <v>0</v>
      </c>
      <c r="L169" s="796"/>
      <c r="M169" s="797">
        <f t="shared" si="11"/>
        <v>0</v>
      </c>
      <c r="N169" s="795">
        <v>431</v>
      </c>
      <c r="O169" s="796"/>
      <c r="P169" s="797">
        <f t="shared" si="12"/>
        <v>1508500</v>
      </c>
      <c r="Q169" s="402"/>
      <c r="R169" s="359" t="str">
        <f t="shared" si="10"/>
        <v/>
      </c>
    </row>
    <row r="170" spans="1:18" s="360" customFormat="1">
      <c r="A170" s="705" t="s">
        <v>12</v>
      </c>
      <c r="B170" s="732"/>
      <c r="C170" s="680" t="s">
        <v>616</v>
      </c>
      <c r="D170" s="733"/>
      <c r="E170" s="671" t="s">
        <v>515</v>
      </c>
      <c r="F170" s="707"/>
      <c r="G170" s="708">
        <v>1500</v>
      </c>
      <c r="H170" s="709">
        <v>431</v>
      </c>
      <c r="I170" s="731"/>
      <c r="J170" s="392">
        <f t="shared" si="13"/>
        <v>646500</v>
      </c>
      <c r="K170" s="709">
        <v>0</v>
      </c>
      <c r="L170" s="796"/>
      <c r="M170" s="797">
        <f t="shared" si="11"/>
        <v>0</v>
      </c>
      <c r="N170" s="795">
        <f t="shared" ref="N170:N191" si="14">H170-K170</f>
        <v>431</v>
      </c>
      <c r="O170" s="796"/>
      <c r="P170" s="797">
        <f t="shared" si="12"/>
        <v>646500</v>
      </c>
      <c r="Q170" s="402"/>
      <c r="R170" s="359" t="str">
        <f t="shared" si="10"/>
        <v/>
      </c>
    </row>
    <row r="171" spans="1:18" s="360" customFormat="1">
      <c r="A171" s="705" t="s">
        <v>12</v>
      </c>
      <c r="B171" s="732"/>
      <c r="C171" s="680" t="s">
        <v>617</v>
      </c>
      <c r="D171" s="733"/>
      <c r="E171" s="671" t="s">
        <v>505</v>
      </c>
      <c r="F171" s="707"/>
      <c r="G171" s="708">
        <v>150000</v>
      </c>
      <c r="H171" s="709">
        <v>1</v>
      </c>
      <c r="I171" s="731"/>
      <c r="J171" s="392">
        <f t="shared" si="13"/>
        <v>150000</v>
      </c>
      <c r="K171" s="709">
        <v>0</v>
      </c>
      <c r="L171" s="796"/>
      <c r="M171" s="797">
        <f t="shared" si="11"/>
        <v>0</v>
      </c>
      <c r="N171" s="795">
        <v>1</v>
      </c>
      <c r="O171" s="796"/>
      <c r="P171" s="797">
        <f t="shared" si="12"/>
        <v>150000</v>
      </c>
      <c r="Q171" s="402"/>
      <c r="R171" s="359" t="str">
        <f t="shared" si="10"/>
        <v/>
      </c>
    </row>
    <row r="172" spans="1:18" s="360" customFormat="1">
      <c r="A172" s="705" t="s">
        <v>12</v>
      </c>
      <c r="B172" s="732"/>
      <c r="C172" s="680" t="s">
        <v>618</v>
      </c>
      <c r="D172" s="733"/>
      <c r="E172" s="671" t="s">
        <v>505</v>
      </c>
      <c r="F172" s="707"/>
      <c r="G172" s="708">
        <v>230000</v>
      </c>
      <c r="H172" s="709">
        <v>1</v>
      </c>
      <c r="I172" s="731"/>
      <c r="J172" s="392">
        <f t="shared" si="13"/>
        <v>230000</v>
      </c>
      <c r="K172" s="709">
        <v>0</v>
      </c>
      <c r="L172" s="796"/>
      <c r="M172" s="797">
        <f t="shared" si="11"/>
        <v>0</v>
      </c>
      <c r="N172" s="795">
        <v>1</v>
      </c>
      <c r="O172" s="796"/>
      <c r="P172" s="797">
        <f t="shared" si="12"/>
        <v>230000</v>
      </c>
      <c r="Q172" s="402"/>
      <c r="R172" s="359" t="str">
        <f t="shared" si="10"/>
        <v/>
      </c>
    </row>
    <row r="173" spans="1:18" s="360" customFormat="1">
      <c r="A173" s="705" t="s">
        <v>12</v>
      </c>
      <c r="B173" s="732"/>
      <c r="C173" s="680" t="s">
        <v>619</v>
      </c>
      <c r="D173" s="733"/>
      <c r="E173" s="671" t="s">
        <v>505</v>
      </c>
      <c r="F173" s="707"/>
      <c r="G173" s="708">
        <v>250000</v>
      </c>
      <c r="H173" s="709">
        <v>1</v>
      </c>
      <c r="I173" s="731"/>
      <c r="J173" s="392">
        <f t="shared" si="13"/>
        <v>250000</v>
      </c>
      <c r="K173" s="709">
        <v>0</v>
      </c>
      <c r="L173" s="796"/>
      <c r="M173" s="797">
        <f t="shared" si="11"/>
        <v>0</v>
      </c>
      <c r="N173" s="795">
        <v>1</v>
      </c>
      <c r="O173" s="796"/>
      <c r="P173" s="797">
        <f t="shared" si="12"/>
        <v>250000</v>
      </c>
      <c r="Q173" s="402"/>
      <c r="R173" s="359" t="str">
        <f t="shared" si="10"/>
        <v/>
      </c>
    </row>
    <row r="174" spans="1:18" s="360" customFormat="1">
      <c r="A174" s="705" t="s">
        <v>12</v>
      </c>
      <c r="B174" s="732"/>
      <c r="C174" s="680" t="s">
        <v>620</v>
      </c>
      <c r="D174" s="733"/>
      <c r="E174" s="671" t="s">
        <v>505</v>
      </c>
      <c r="F174" s="707"/>
      <c r="G174" s="708">
        <v>200000</v>
      </c>
      <c r="H174" s="709">
        <v>1</v>
      </c>
      <c r="I174" s="731"/>
      <c r="J174" s="392">
        <f t="shared" si="13"/>
        <v>200000</v>
      </c>
      <c r="K174" s="709">
        <v>0</v>
      </c>
      <c r="L174" s="796"/>
      <c r="M174" s="797">
        <f t="shared" si="11"/>
        <v>0</v>
      </c>
      <c r="N174" s="795">
        <v>1</v>
      </c>
      <c r="O174" s="796"/>
      <c r="P174" s="797">
        <f t="shared" si="12"/>
        <v>200000</v>
      </c>
      <c r="Q174" s="402"/>
      <c r="R174" s="359" t="str">
        <f t="shared" si="10"/>
        <v/>
      </c>
    </row>
    <row r="175" spans="1:18" s="360" customFormat="1">
      <c r="A175" s="705" t="s">
        <v>12</v>
      </c>
      <c r="B175" s="732"/>
      <c r="C175" s="680" t="s">
        <v>621</v>
      </c>
      <c r="D175" s="733"/>
      <c r="E175" s="671" t="s">
        <v>505</v>
      </c>
      <c r="F175" s="707"/>
      <c r="G175" s="708">
        <v>90000</v>
      </c>
      <c r="H175" s="709">
        <v>1</v>
      </c>
      <c r="I175" s="731"/>
      <c r="J175" s="392">
        <f t="shared" si="13"/>
        <v>90000</v>
      </c>
      <c r="K175" s="709">
        <v>0</v>
      </c>
      <c r="L175" s="796"/>
      <c r="M175" s="797">
        <f t="shared" si="11"/>
        <v>0</v>
      </c>
      <c r="N175" s="795">
        <v>1</v>
      </c>
      <c r="O175" s="796"/>
      <c r="P175" s="797">
        <f t="shared" si="12"/>
        <v>90000</v>
      </c>
      <c r="Q175" s="402"/>
      <c r="R175" s="359" t="str">
        <f>IF(M175+P175=J175,"","入力ミス")</f>
        <v/>
      </c>
    </row>
    <row r="176" spans="1:18" s="360" customFormat="1">
      <c r="A176" s="705" t="s">
        <v>12</v>
      </c>
      <c r="B176" s="732"/>
      <c r="C176" s="680" t="s">
        <v>555</v>
      </c>
      <c r="D176" s="733"/>
      <c r="E176" s="671" t="s">
        <v>505</v>
      </c>
      <c r="F176" s="707"/>
      <c r="G176" s="708">
        <v>80000</v>
      </c>
      <c r="H176" s="709">
        <v>1</v>
      </c>
      <c r="I176" s="731"/>
      <c r="J176" s="392">
        <f t="shared" si="13"/>
        <v>80000</v>
      </c>
      <c r="K176" s="709">
        <v>0</v>
      </c>
      <c r="L176" s="796"/>
      <c r="M176" s="797">
        <f t="shared" si="11"/>
        <v>0</v>
      </c>
      <c r="N176" s="795">
        <v>1</v>
      </c>
      <c r="O176" s="796"/>
      <c r="P176" s="797">
        <f t="shared" si="12"/>
        <v>80000</v>
      </c>
      <c r="Q176" s="402"/>
      <c r="R176" s="359" t="str">
        <f t="shared" si="10"/>
        <v/>
      </c>
    </row>
    <row r="177" spans="1:19" s="360" customFormat="1">
      <c r="A177" s="705" t="s">
        <v>12</v>
      </c>
      <c r="B177" s="732"/>
      <c r="C177" s="680" t="s">
        <v>556</v>
      </c>
      <c r="D177" s="733"/>
      <c r="E177" s="671" t="s">
        <v>505</v>
      </c>
      <c r="F177" s="707"/>
      <c r="G177" s="708">
        <v>350000</v>
      </c>
      <c r="H177" s="709">
        <v>1</v>
      </c>
      <c r="I177" s="731"/>
      <c r="J177" s="392">
        <f t="shared" si="13"/>
        <v>350000</v>
      </c>
      <c r="K177" s="709">
        <v>0</v>
      </c>
      <c r="L177" s="796"/>
      <c r="M177" s="797">
        <f t="shared" si="11"/>
        <v>0</v>
      </c>
      <c r="N177" s="795">
        <f t="shared" si="14"/>
        <v>1</v>
      </c>
      <c r="O177" s="796"/>
      <c r="P177" s="797">
        <f t="shared" si="12"/>
        <v>350000</v>
      </c>
      <c r="Q177" s="402"/>
      <c r="R177" s="359" t="str">
        <f t="shared" si="10"/>
        <v/>
      </c>
    </row>
    <row r="178" spans="1:19" s="360" customFormat="1">
      <c r="A178" s="705"/>
      <c r="B178" s="732"/>
      <c r="C178" s="680"/>
      <c r="D178" s="398"/>
      <c r="E178" s="397"/>
      <c r="F178" s="707"/>
      <c r="G178" s="708"/>
      <c r="H178" s="709"/>
      <c r="I178" s="731"/>
      <c r="J178" s="392">
        <f t="shared" si="13"/>
        <v>0</v>
      </c>
      <c r="K178" s="709"/>
      <c r="L178" s="731"/>
      <c r="M178" s="392">
        <f t="shared" si="11"/>
        <v>0</v>
      </c>
      <c r="N178" s="713">
        <f>H178-K178</f>
        <v>0</v>
      </c>
      <c r="O178" s="721"/>
      <c r="P178" s="392">
        <f>$G178*N178</f>
        <v>0</v>
      </c>
      <c r="Q178" s="402"/>
      <c r="R178" s="359" t="str">
        <f t="shared" si="10"/>
        <v/>
      </c>
    </row>
    <row r="179" spans="1:19" s="360" customFormat="1">
      <c r="A179" s="705"/>
      <c r="B179" s="732"/>
      <c r="C179" s="680"/>
      <c r="D179" s="398"/>
      <c r="E179" s="397"/>
      <c r="F179" s="707"/>
      <c r="G179" s="708"/>
      <c r="H179" s="709"/>
      <c r="I179" s="731"/>
      <c r="J179" s="392">
        <f t="shared" si="13"/>
        <v>0</v>
      </c>
      <c r="K179" s="709"/>
      <c r="L179" s="731"/>
      <c r="M179" s="392">
        <f t="shared" si="11"/>
        <v>0</v>
      </c>
      <c r="N179" s="713">
        <v>0</v>
      </c>
      <c r="O179" s="721"/>
      <c r="P179" s="392">
        <f t="shared" ref="P179:P180" si="15">$G179*N179</f>
        <v>0</v>
      </c>
      <c r="Q179" s="402"/>
      <c r="R179" s="359"/>
    </row>
    <row r="180" spans="1:19" s="360" customFormat="1">
      <c r="A180" s="705"/>
      <c r="B180" s="732"/>
      <c r="C180" s="680"/>
      <c r="D180" s="398"/>
      <c r="E180" s="397"/>
      <c r="F180" s="707"/>
      <c r="G180" s="708"/>
      <c r="H180" s="709"/>
      <c r="I180" s="731"/>
      <c r="J180" s="392">
        <f t="shared" si="13"/>
        <v>0</v>
      </c>
      <c r="K180" s="709"/>
      <c r="L180" s="731"/>
      <c r="M180" s="392">
        <f>$G180*K180</f>
        <v>0</v>
      </c>
      <c r="N180" s="713">
        <v>0</v>
      </c>
      <c r="O180" s="721"/>
      <c r="P180" s="392">
        <f t="shared" si="15"/>
        <v>0</v>
      </c>
      <c r="Q180" s="402"/>
      <c r="R180" s="359"/>
    </row>
    <row r="181" spans="1:19" s="360" customFormat="1">
      <c r="A181" s="705"/>
      <c r="B181" s="732"/>
      <c r="C181" s="680"/>
      <c r="D181" s="398"/>
      <c r="E181" s="397"/>
      <c r="F181" s="707"/>
      <c r="G181" s="708"/>
      <c r="H181" s="709"/>
      <c r="I181" s="731"/>
      <c r="J181" s="392">
        <f t="shared" si="13"/>
        <v>0</v>
      </c>
      <c r="K181" s="709"/>
      <c r="L181" s="731"/>
      <c r="M181" s="392">
        <f t="shared" si="11"/>
        <v>0</v>
      </c>
      <c r="N181" s="713">
        <f t="shared" si="14"/>
        <v>0</v>
      </c>
      <c r="O181" s="721"/>
      <c r="P181" s="392">
        <f t="shared" si="12"/>
        <v>0</v>
      </c>
      <c r="Q181" s="402"/>
      <c r="R181" s="359" t="str">
        <f t="shared" si="10"/>
        <v/>
      </c>
    </row>
    <row r="182" spans="1:19" s="360" customFormat="1">
      <c r="A182" s="705"/>
      <c r="B182" s="732"/>
      <c r="C182" s="680"/>
      <c r="D182" s="398"/>
      <c r="E182" s="397"/>
      <c r="F182" s="707"/>
      <c r="G182" s="708"/>
      <c r="H182" s="709"/>
      <c r="I182" s="731"/>
      <c r="J182" s="392">
        <f t="shared" si="13"/>
        <v>0</v>
      </c>
      <c r="K182" s="709"/>
      <c r="L182" s="731"/>
      <c r="M182" s="392">
        <f t="shared" si="11"/>
        <v>0</v>
      </c>
      <c r="N182" s="713">
        <f t="shared" si="14"/>
        <v>0</v>
      </c>
      <c r="O182" s="721"/>
      <c r="P182" s="392">
        <f t="shared" si="12"/>
        <v>0</v>
      </c>
      <c r="Q182" s="402"/>
      <c r="R182" s="359" t="str">
        <f t="shared" si="10"/>
        <v/>
      </c>
    </row>
    <row r="183" spans="1:19" s="360" customFormat="1">
      <c r="A183" s="705"/>
      <c r="B183" s="732"/>
      <c r="C183" s="680"/>
      <c r="D183" s="398"/>
      <c r="E183" s="397"/>
      <c r="F183" s="707"/>
      <c r="G183" s="708"/>
      <c r="H183" s="709"/>
      <c r="I183" s="731"/>
      <c r="J183" s="392">
        <f t="shared" si="13"/>
        <v>0</v>
      </c>
      <c r="K183" s="709"/>
      <c r="L183" s="731"/>
      <c r="M183" s="392">
        <f t="shared" si="11"/>
        <v>0</v>
      </c>
      <c r="N183" s="713">
        <f t="shared" si="14"/>
        <v>0</v>
      </c>
      <c r="O183" s="721"/>
      <c r="P183" s="392">
        <f t="shared" si="12"/>
        <v>0</v>
      </c>
      <c r="Q183" s="402"/>
      <c r="R183" s="359" t="str">
        <f t="shared" si="10"/>
        <v/>
      </c>
    </row>
    <row r="184" spans="1:19" s="360" customFormat="1">
      <c r="A184" s="705"/>
      <c r="B184" s="732"/>
      <c r="C184" s="680"/>
      <c r="D184" s="398"/>
      <c r="E184" s="397"/>
      <c r="F184" s="707"/>
      <c r="G184" s="708"/>
      <c r="H184" s="709"/>
      <c r="I184" s="731"/>
      <c r="J184" s="392">
        <f t="shared" si="13"/>
        <v>0</v>
      </c>
      <c r="K184" s="709"/>
      <c r="L184" s="731"/>
      <c r="M184" s="392">
        <f t="shared" si="11"/>
        <v>0</v>
      </c>
      <c r="N184" s="713">
        <f t="shared" si="14"/>
        <v>0</v>
      </c>
      <c r="O184" s="721"/>
      <c r="P184" s="392">
        <f t="shared" si="12"/>
        <v>0</v>
      </c>
      <c r="Q184" s="402"/>
      <c r="R184" s="359" t="str">
        <f t="shared" si="10"/>
        <v/>
      </c>
    </row>
    <row r="185" spans="1:19" s="360" customFormat="1">
      <c r="A185" s="705"/>
      <c r="B185" s="732"/>
      <c r="C185" s="680"/>
      <c r="D185" s="398"/>
      <c r="E185" s="397"/>
      <c r="F185" s="718"/>
      <c r="G185" s="708"/>
      <c r="H185" s="709"/>
      <c r="I185" s="731"/>
      <c r="J185" s="392">
        <f t="shared" si="13"/>
        <v>0</v>
      </c>
      <c r="K185" s="709"/>
      <c r="L185" s="731"/>
      <c r="M185" s="392">
        <f t="shared" si="11"/>
        <v>0</v>
      </c>
      <c r="N185" s="713">
        <f t="shared" si="14"/>
        <v>0</v>
      </c>
      <c r="O185" s="721"/>
      <c r="P185" s="392">
        <f t="shared" si="12"/>
        <v>0</v>
      </c>
      <c r="Q185" s="402"/>
      <c r="R185" s="359" t="str">
        <f t="shared" si="10"/>
        <v/>
      </c>
    </row>
    <row r="186" spans="1:19" s="360" customFormat="1">
      <c r="A186" s="705"/>
      <c r="B186" s="732"/>
      <c r="C186" s="680"/>
      <c r="D186" s="398"/>
      <c r="E186" s="397"/>
      <c r="F186" s="718"/>
      <c r="G186" s="708"/>
      <c r="H186" s="709"/>
      <c r="I186" s="731"/>
      <c r="J186" s="392">
        <f t="shared" si="13"/>
        <v>0</v>
      </c>
      <c r="K186" s="709"/>
      <c r="L186" s="731"/>
      <c r="M186" s="392">
        <f t="shared" si="11"/>
        <v>0</v>
      </c>
      <c r="N186" s="713">
        <f t="shared" si="14"/>
        <v>0</v>
      </c>
      <c r="O186" s="721"/>
      <c r="P186" s="392">
        <f t="shared" si="12"/>
        <v>0</v>
      </c>
      <c r="Q186" s="402"/>
      <c r="R186" s="359" t="str">
        <f t="shared" si="10"/>
        <v/>
      </c>
    </row>
    <row r="187" spans="1:19" s="360" customFormat="1">
      <c r="A187" s="705"/>
      <c r="B187" s="732"/>
      <c r="C187" s="680"/>
      <c r="D187" s="398"/>
      <c r="E187" s="397"/>
      <c r="F187" s="718"/>
      <c r="G187" s="708"/>
      <c r="H187" s="709"/>
      <c r="I187" s="731"/>
      <c r="J187" s="392">
        <f t="shared" si="13"/>
        <v>0</v>
      </c>
      <c r="K187" s="709"/>
      <c r="L187" s="731"/>
      <c r="M187" s="392">
        <f t="shared" si="11"/>
        <v>0</v>
      </c>
      <c r="N187" s="713">
        <f t="shared" si="14"/>
        <v>0</v>
      </c>
      <c r="O187" s="721"/>
      <c r="P187" s="392">
        <f t="shared" si="12"/>
        <v>0</v>
      </c>
      <c r="Q187" s="402"/>
      <c r="R187" s="359" t="str">
        <f t="shared" si="10"/>
        <v/>
      </c>
    </row>
    <row r="188" spans="1:19" s="360" customFormat="1">
      <c r="A188" s="705"/>
      <c r="B188" s="732"/>
      <c r="C188" s="680"/>
      <c r="D188" s="398"/>
      <c r="E188" s="397"/>
      <c r="F188" s="718"/>
      <c r="G188" s="708"/>
      <c r="H188" s="709"/>
      <c r="I188" s="731"/>
      <c r="J188" s="392">
        <f t="shared" si="13"/>
        <v>0</v>
      </c>
      <c r="K188" s="709"/>
      <c r="L188" s="731"/>
      <c r="M188" s="392">
        <f t="shared" si="11"/>
        <v>0</v>
      </c>
      <c r="N188" s="713">
        <f t="shared" si="14"/>
        <v>0</v>
      </c>
      <c r="O188" s="721"/>
      <c r="P188" s="392">
        <f t="shared" si="12"/>
        <v>0</v>
      </c>
      <c r="Q188" s="402"/>
      <c r="R188" s="359" t="str">
        <f t="shared" si="10"/>
        <v/>
      </c>
    </row>
    <row r="189" spans="1:19" s="360" customFormat="1">
      <c r="A189" s="705"/>
      <c r="B189" s="732"/>
      <c r="C189" s="680"/>
      <c r="D189" s="398"/>
      <c r="E189" s="397"/>
      <c r="F189" s="718"/>
      <c r="G189" s="708"/>
      <c r="H189" s="709"/>
      <c r="I189" s="731"/>
      <c r="J189" s="392">
        <f t="shared" si="13"/>
        <v>0</v>
      </c>
      <c r="K189" s="709"/>
      <c r="L189" s="731"/>
      <c r="M189" s="392">
        <f t="shared" si="11"/>
        <v>0</v>
      </c>
      <c r="N189" s="713">
        <f t="shared" si="14"/>
        <v>0</v>
      </c>
      <c r="O189" s="721"/>
      <c r="P189" s="392">
        <f t="shared" si="12"/>
        <v>0</v>
      </c>
      <c r="Q189" s="402"/>
      <c r="R189" s="359" t="str">
        <f t="shared" si="10"/>
        <v/>
      </c>
    </row>
    <row r="190" spans="1:19" s="360" customFormat="1">
      <c r="A190" s="705"/>
      <c r="B190" s="732"/>
      <c r="C190" s="680"/>
      <c r="D190" s="398"/>
      <c r="E190" s="397"/>
      <c r="F190" s="721"/>
      <c r="G190" s="734"/>
      <c r="H190" s="709"/>
      <c r="I190" s="731"/>
      <c r="J190" s="392">
        <f t="shared" si="13"/>
        <v>0</v>
      </c>
      <c r="K190" s="709"/>
      <c r="L190" s="731"/>
      <c r="M190" s="392">
        <f t="shared" si="11"/>
        <v>0</v>
      </c>
      <c r="N190" s="713">
        <f t="shared" si="14"/>
        <v>0</v>
      </c>
      <c r="O190" s="721"/>
      <c r="P190" s="392">
        <f t="shared" si="12"/>
        <v>0</v>
      </c>
      <c r="Q190" s="402"/>
      <c r="R190" s="359" t="str">
        <f t="shared" si="10"/>
        <v/>
      </c>
    </row>
    <row r="191" spans="1:19" s="360" customFormat="1" ht="13.8" thickBot="1">
      <c r="A191" s="705"/>
      <c r="B191" s="732"/>
      <c r="C191" s="680"/>
      <c r="D191" s="398"/>
      <c r="E191" s="397"/>
      <c r="F191" s="735"/>
      <c r="G191" s="736"/>
      <c r="H191" s="719"/>
      <c r="I191" s="737"/>
      <c r="J191" s="392">
        <f t="shared" si="13"/>
        <v>0</v>
      </c>
      <c r="K191" s="709"/>
      <c r="L191" s="731"/>
      <c r="M191" s="392">
        <f t="shared" si="11"/>
        <v>0</v>
      </c>
      <c r="N191" s="713">
        <f t="shared" si="14"/>
        <v>0</v>
      </c>
      <c r="O191" s="721"/>
      <c r="P191" s="392">
        <f t="shared" si="12"/>
        <v>0</v>
      </c>
      <c r="Q191" s="391"/>
      <c r="R191" s="359" t="str">
        <f t="shared" si="10"/>
        <v/>
      </c>
    </row>
    <row r="192" spans="1:19" s="360" customFormat="1" ht="13.8" thickTop="1">
      <c r="A192" s="390" t="s">
        <v>575</v>
      </c>
      <c r="B192" s="389" t="s">
        <v>622</v>
      </c>
      <c r="C192" s="388"/>
      <c r="D192" s="387" t="s">
        <v>623</v>
      </c>
      <c r="E192" s="386" t="s">
        <v>575</v>
      </c>
      <c r="F192" s="738"/>
      <c r="G192" s="385" t="s">
        <v>575</v>
      </c>
      <c r="H192" s="739" t="s">
        <v>575</v>
      </c>
      <c r="I192" s="740"/>
      <c r="J192" s="383">
        <f>SUMIFS(J142:J191,$A142:$A191,"設備費")</f>
        <v>7757300</v>
      </c>
      <c r="K192" s="739" t="s">
        <v>292</v>
      </c>
      <c r="L192" s="741"/>
      <c r="M192" s="383">
        <f>SUMIFS(M142:M191,$A142:$A191,"設備費")</f>
        <v>0</v>
      </c>
      <c r="N192" s="739" t="s">
        <v>292</v>
      </c>
      <c r="O192" s="741"/>
      <c r="P192" s="383">
        <f>SUMIFS(P142:P191,$A142:$A191,"設備費")</f>
        <v>7757300</v>
      </c>
      <c r="Q192" s="382" t="s">
        <v>508</v>
      </c>
      <c r="R192" s="359" t="str">
        <f t="shared" si="10"/>
        <v/>
      </c>
      <c r="S192" s="360" t="s">
        <v>301</v>
      </c>
    </row>
    <row r="193" spans="1:21" s="360" customFormat="1">
      <c r="A193" s="381" t="s">
        <v>508</v>
      </c>
      <c r="B193" s="380" t="s">
        <v>624</v>
      </c>
      <c r="C193" s="379"/>
      <c r="D193" s="378" t="s">
        <v>623</v>
      </c>
      <c r="E193" s="377" t="s">
        <v>575</v>
      </c>
      <c r="F193" s="742"/>
      <c r="G193" s="376" t="s">
        <v>575</v>
      </c>
      <c r="H193" s="743" t="s">
        <v>508</v>
      </c>
      <c r="I193" s="731"/>
      <c r="J193" s="374">
        <f>SUMIFS(J142:J191,$A142:$A191,"工事費")</f>
        <v>3505000</v>
      </c>
      <c r="K193" s="743" t="s">
        <v>292</v>
      </c>
      <c r="L193" s="721"/>
      <c r="M193" s="374">
        <f>SUMIFS(M142:M191,$A142:$A191,"工事費")</f>
        <v>0</v>
      </c>
      <c r="N193" s="743" t="s">
        <v>292</v>
      </c>
      <c r="O193" s="721"/>
      <c r="P193" s="374">
        <f>SUMIFS(P142:P191,$A142:$A191,"工事費")</f>
        <v>3505000</v>
      </c>
      <c r="Q193" s="373" t="s">
        <v>508</v>
      </c>
      <c r="R193" s="359" t="str">
        <f t="shared" si="10"/>
        <v/>
      </c>
      <c r="S193" s="372" t="s">
        <v>298</v>
      </c>
      <c r="T193" s="372" t="s">
        <v>572</v>
      </c>
      <c r="U193" s="372" t="s">
        <v>296</v>
      </c>
    </row>
    <row r="194" spans="1:21" s="360" customFormat="1" ht="13.8" thickBot="1">
      <c r="A194" s="371" t="s">
        <v>575</v>
      </c>
      <c r="B194" s="370" t="s">
        <v>573</v>
      </c>
      <c r="C194" s="369"/>
      <c r="D194" s="368" t="s">
        <v>625</v>
      </c>
      <c r="E194" s="367" t="s">
        <v>508</v>
      </c>
      <c r="F194" s="744"/>
      <c r="G194" s="366" t="s">
        <v>508</v>
      </c>
      <c r="H194" s="745" t="s">
        <v>575</v>
      </c>
      <c r="I194" s="746"/>
      <c r="J194" s="365">
        <f>SUM(J142:J191)</f>
        <v>11262300</v>
      </c>
      <c r="K194" s="745" t="s">
        <v>292</v>
      </c>
      <c r="L194" s="747"/>
      <c r="M194" s="365">
        <f>SUM(M142:M191)</f>
        <v>0</v>
      </c>
      <c r="N194" s="745" t="s">
        <v>292</v>
      </c>
      <c r="O194" s="747"/>
      <c r="P194" s="363">
        <f>SUM(P142:P191)</f>
        <v>11262300</v>
      </c>
      <c r="Q194" s="362" t="s">
        <v>575</v>
      </c>
      <c r="R194" s="359" t="str">
        <f t="shared" si="10"/>
        <v/>
      </c>
      <c r="S194" s="361" t="str">
        <f>IF(SUM(J192:J193)=J194,"","入力ミス")</f>
        <v/>
      </c>
      <c r="T194" s="361" t="str">
        <f>IF(SUM(M192:M193)=M194,"","入力ミス")</f>
        <v/>
      </c>
      <c r="U194" s="361" t="str">
        <f>IF(SUM(P192:P193)=P194,"","入力ミス")</f>
        <v/>
      </c>
    </row>
    <row r="195" spans="1:21" s="360" customFormat="1">
      <c r="A195" s="414"/>
      <c r="B195" s="748" t="s">
        <v>832</v>
      </c>
      <c r="C195" s="749"/>
      <c r="D195" s="411" t="s">
        <v>303</v>
      </c>
      <c r="E195" s="410"/>
      <c r="F195" s="703"/>
      <c r="G195" s="446"/>
      <c r="H195" s="750"/>
      <c r="I195" s="1296"/>
      <c r="J195" s="1308"/>
      <c r="K195" s="750"/>
      <c r="L195" s="1296"/>
      <c r="M195" s="1308"/>
      <c r="N195" s="750"/>
      <c r="O195" s="1296"/>
      <c r="P195" s="1297"/>
      <c r="Q195" s="407"/>
    </row>
    <row r="196" spans="1:21" s="360" customFormat="1">
      <c r="A196" s="705" t="s">
        <v>13</v>
      </c>
      <c r="B196" s="732"/>
      <c r="C196" s="680" t="s">
        <v>757</v>
      </c>
      <c r="D196" s="730" t="s">
        <v>758</v>
      </c>
      <c r="E196" s="671" t="s">
        <v>759</v>
      </c>
      <c r="F196" s="707"/>
      <c r="G196" s="708">
        <v>35000</v>
      </c>
      <c r="H196" s="711">
        <v>150</v>
      </c>
      <c r="I196" s="731"/>
      <c r="J196" s="392">
        <f>$G196*H196</f>
        <v>5250000</v>
      </c>
      <c r="K196" s="711">
        <v>150</v>
      </c>
      <c r="L196" s="731"/>
      <c r="M196" s="392">
        <f>$G196*K196</f>
        <v>5250000</v>
      </c>
      <c r="N196" s="713">
        <f>H196-K196</f>
        <v>0</v>
      </c>
      <c r="O196" s="721"/>
      <c r="P196" s="392">
        <f>$G196*N196</f>
        <v>0</v>
      </c>
      <c r="Q196" s="402"/>
      <c r="R196" s="359" t="str">
        <f t="shared" si="10"/>
        <v/>
      </c>
    </row>
    <row r="197" spans="1:21" s="360" customFormat="1">
      <c r="A197" s="705" t="s">
        <v>13</v>
      </c>
      <c r="B197" s="732"/>
      <c r="C197" s="680" t="s">
        <v>760</v>
      </c>
      <c r="D197" s="730" t="s">
        <v>761</v>
      </c>
      <c r="E197" s="671" t="s">
        <v>762</v>
      </c>
      <c r="F197" s="707"/>
      <c r="G197" s="708">
        <v>250000</v>
      </c>
      <c r="H197" s="711">
        <v>5</v>
      </c>
      <c r="I197" s="731"/>
      <c r="J197" s="392">
        <f>$G197*H197</f>
        <v>1250000</v>
      </c>
      <c r="K197" s="711">
        <v>5</v>
      </c>
      <c r="L197" s="731"/>
      <c r="M197" s="392">
        <f>$G197*K197</f>
        <v>1250000</v>
      </c>
      <c r="N197" s="713">
        <f t="shared" ref="N197:N244" si="16">H197-K197</f>
        <v>0</v>
      </c>
      <c r="O197" s="721"/>
      <c r="P197" s="392">
        <f>$G197*N197</f>
        <v>0</v>
      </c>
      <c r="Q197" s="402"/>
      <c r="R197" s="359" t="str">
        <f t="shared" si="10"/>
        <v/>
      </c>
    </row>
    <row r="198" spans="1:21" s="360" customFormat="1">
      <c r="A198" s="705" t="s">
        <v>13</v>
      </c>
      <c r="B198" s="732"/>
      <c r="C198" s="680" t="s">
        <v>763</v>
      </c>
      <c r="D198" s="730" t="s">
        <v>764</v>
      </c>
      <c r="E198" s="671" t="s">
        <v>762</v>
      </c>
      <c r="F198" s="707"/>
      <c r="G198" s="708">
        <v>60000</v>
      </c>
      <c r="H198" s="711">
        <v>1</v>
      </c>
      <c r="I198" s="731"/>
      <c r="J198" s="392">
        <f>$G198*H198</f>
        <v>60000</v>
      </c>
      <c r="K198" s="711">
        <v>1</v>
      </c>
      <c r="L198" s="731"/>
      <c r="M198" s="392">
        <f t="shared" ref="M198:M245" si="17">$G198*K198</f>
        <v>60000</v>
      </c>
      <c r="N198" s="713">
        <f t="shared" si="16"/>
        <v>0</v>
      </c>
      <c r="O198" s="721"/>
      <c r="P198" s="392">
        <f>$G198*N198</f>
        <v>0</v>
      </c>
      <c r="Q198" s="402"/>
      <c r="R198" s="359" t="str">
        <f t="shared" si="10"/>
        <v/>
      </c>
    </row>
    <row r="199" spans="1:21" s="360" customFormat="1">
      <c r="A199" s="705" t="s">
        <v>13</v>
      </c>
      <c r="B199" s="732"/>
      <c r="C199" s="680" t="s">
        <v>765</v>
      </c>
      <c r="D199" s="730" t="s">
        <v>766</v>
      </c>
      <c r="E199" s="671" t="s">
        <v>762</v>
      </c>
      <c r="F199" s="707"/>
      <c r="G199" s="708">
        <v>1000000</v>
      </c>
      <c r="H199" s="711">
        <v>1</v>
      </c>
      <c r="I199" s="731"/>
      <c r="J199" s="392">
        <f t="shared" ref="J199:J245" si="18">$G199*H199</f>
        <v>1000000</v>
      </c>
      <c r="K199" s="711">
        <v>1</v>
      </c>
      <c r="L199" s="731"/>
      <c r="M199" s="392">
        <f t="shared" si="17"/>
        <v>1000000</v>
      </c>
      <c r="N199" s="713">
        <f t="shared" si="16"/>
        <v>0</v>
      </c>
      <c r="O199" s="721"/>
      <c r="P199" s="392">
        <f>$G199*N199</f>
        <v>0</v>
      </c>
      <c r="Q199" s="402"/>
      <c r="R199" s="359" t="str">
        <f t="shared" ref="R199:R248" si="19">IF(M199+P199=J199,"","入力ミス")</f>
        <v/>
      </c>
    </row>
    <row r="200" spans="1:21" s="360" customFormat="1">
      <c r="A200" s="705" t="s">
        <v>13</v>
      </c>
      <c r="B200" s="732"/>
      <c r="C200" s="680" t="s">
        <v>767</v>
      </c>
      <c r="D200" s="730" t="s">
        <v>768</v>
      </c>
      <c r="E200" s="671" t="s">
        <v>769</v>
      </c>
      <c r="F200" s="707"/>
      <c r="G200" s="708">
        <v>4000</v>
      </c>
      <c r="H200" s="711">
        <v>8</v>
      </c>
      <c r="I200" s="731"/>
      <c r="J200" s="392">
        <f t="shared" si="18"/>
        <v>32000</v>
      </c>
      <c r="K200" s="711">
        <v>8</v>
      </c>
      <c r="L200" s="731"/>
      <c r="M200" s="392">
        <f t="shared" si="17"/>
        <v>32000</v>
      </c>
      <c r="N200" s="713">
        <f t="shared" si="16"/>
        <v>0</v>
      </c>
      <c r="O200" s="721"/>
      <c r="P200" s="392">
        <f>$G200*N200</f>
        <v>0</v>
      </c>
      <c r="Q200" s="402"/>
      <c r="R200" s="359" t="str">
        <f t="shared" si="19"/>
        <v/>
      </c>
    </row>
    <row r="201" spans="1:21" s="360" customFormat="1">
      <c r="A201" s="705" t="s">
        <v>13</v>
      </c>
      <c r="B201" s="732"/>
      <c r="C201" s="680" t="s">
        <v>770</v>
      </c>
      <c r="D201" s="730" t="s">
        <v>771</v>
      </c>
      <c r="E201" s="671" t="s">
        <v>769</v>
      </c>
      <c r="F201" s="707"/>
      <c r="G201" s="708">
        <v>5000</v>
      </c>
      <c r="H201" s="711">
        <v>20</v>
      </c>
      <c r="I201" s="731"/>
      <c r="J201" s="392">
        <f t="shared" si="18"/>
        <v>100000</v>
      </c>
      <c r="K201" s="711">
        <v>20</v>
      </c>
      <c r="L201" s="731"/>
      <c r="M201" s="392">
        <f t="shared" si="17"/>
        <v>100000</v>
      </c>
      <c r="N201" s="713">
        <f t="shared" si="16"/>
        <v>0</v>
      </c>
      <c r="O201" s="721"/>
      <c r="P201" s="392">
        <f t="shared" ref="P201:P245" si="20">$G201*N201</f>
        <v>0</v>
      </c>
      <c r="Q201" s="402"/>
      <c r="R201" s="359" t="str">
        <f t="shared" si="19"/>
        <v/>
      </c>
    </row>
    <row r="202" spans="1:21" s="360" customFormat="1">
      <c r="A202" s="705" t="s">
        <v>13</v>
      </c>
      <c r="B202" s="732"/>
      <c r="C202" s="680" t="s">
        <v>772</v>
      </c>
      <c r="D202" s="730" t="s">
        <v>773</v>
      </c>
      <c r="E202" s="671" t="s">
        <v>769</v>
      </c>
      <c r="F202" s="707"/>
      <c r="G202" s="708">
        <v>8000</v>
      </c>
      <c r="H202" s="711">
        <v>10</v>
      </c>
      <c r="I202" s="731"/>
      <c r="J202" s="392">
        <f t="shared" si="18"/>
        <v>80000</v>
      </c>
      <c r="K202" s="711">
        <v>10</v>
      </c>
      <c r="L202" s="731"/>
      <c r="M202" s="392">
        <f t="shared" si="17"/>
        <v>80000</v>
      </c>
      <c r="N202" s="713">
        <f t="shared" si="16"/>
        <v>0</v>
      </c>
      <c r="O202" s="721"/>
      <c r="P202" s="392">
        <f t="shared" si="20"/>
        <v>0</v>
      </c>
      <c r="Q202" s="402"/>
      <c r="R202" s="359" t="str">
        <f t="shared" si="19"/>
        <v/>
      </c>
    </row>
    <row r="203" spans="1:21" s="360" customFormat="1">
      <c r="A203" s="705" t="s">
        <v>13</v>
      </c>
      <c r="B203" s="732"/>
      <c r="C203" s="680" t="s">
        <v>774</v>
      </c>
      <c r="D203" s="730" t="s">
        <v>775</v>
      </c>
      <c r="E203" s="671" t="s">
        <v>769</v>
      </c>
      <c r="F203" s="707"/>
      <c r="G203" s="708">
        <v>9000</v>
      </c>
      <c r="H203" s="711">
        <v>10</v>
      </c>
      <c r="I203" s="731"/>
      <c r="J203" s="392">
        <f t="shared" si="18"/>
        <v>90000</v>
      </c>
      <c r="K203" s="711">
        <v>10</v>
      </c>
      <c r="L203" s="731"/>
      <c r="M203" s="392">
        <f t="shared" si="17"/>
        <v>90000</v>
      </c>
      <c r="N203" s="713">
        <f t="shared" si="16"/>
        <v>0</v>
      </c>
      <c r="O203" s="721"/>
      <c r="P203" s="392">
        <f t="shared" si="20"/>
        <v>0</v>
      </c>
      <c r="Q203" s="402"/>
      <c r="R203" s="359" t="str">
        <f t="shared" si="19"/>
        <v/>
      </c>
    </row>
    <row r="204" spans="1:21" s="360" customFormat="1">
      <c r="A204" s="705" t="s">
        <v>13</v>
      </c>
      <c r="B204" s="732"/>
      <c r="C204" s="680" t="s">
        <v>776</v>
      </c>
      <c r="D204" s="730" t="s">
        <v>777</v>
      </c>
      <c r="E204" s="671" t="s">
        <v>769</v>
      </c>
      <c r="F204" s="707"/>
      <c r="G204" s="708">
        <v>10000</v>
      </c>
      <c r="H204" s="711">
        <v>7</v>
      </c>
      <c r="I204" s="731"/>
      <c r="J204" s="392">
        <f t="shared" si="18"/>
        <v>70000</v>
      </c>
      <c r="K204" s="711">
        <v>7</v>
      </c>
      <c r="L204" s="731"/>
      <c r="M204" s="392">
        <f t="shared" si="17"/>
        <v>70000</v>
      </c>
      <c r="N204" s="713">
        <f t="shared" si="16"/>
        <v>0</v>
      </c>
      <c r="O204" s="721"/>
      <c r="P204" s="392">
        <f t="shared" si="20"/>
        <v>0</v>
      </c>
      <c r="Q204" s="402"/>
      <c r="R204" s="359" t="str">
        <f t="shared" si="19"/>
        <v/>
      </c>
    </row>
    <row r="205" spans="1:21" s="360" customFormat="1">
      <c r="A205" s="816" t="s">
        <v>13</v>
      </c>
      <c r="B205" s="732"/>
      <c r="C205" s="680" t="s">
        <v>778</v>
      </c>
      <c r="D205" s="730" t="s">
        <v>779</v>
      </c>
      <c r="E205" s="671" t="s">
        <v>769</v>
      </c>
      <c r="F205" s="707"/>
      <c r="G205" s="708">
        <v>500</v>
      </c>
      <c r="H205" s="711">
        <v>20</v>
      </c>
      <c r="I205" s="731"/>
      <c r="J205" s="392">
        <f t="shared" si="18"/>
        <v>10000</v>
      </c>
      <c r="K205" s="711">
        <v>20</v>
      </c>
      <c r="L205" s="731"/>
      <c r="M205" s="392">
        <f t="shared" si="17"/>
        <v>10000</v>
      </c>
      <c r="N205" s="713">
        <f t="shared" si="16"/>
        <v>0</v>
      </c>
      <c r="O205" s="721"/>
      <c r="P205" s="392">
        <f t="shared" si="20"/>
        <v>0</v>
      </c>
      <c r="Q205" s="402"/>
      <c r="R205" s="359" t="str">
        <f t="shared" si="19"/>
        <v/>
      </c>
    </row>
    <row r="206" spans="1:21" s="360" customFormat="1">
      <c r="A206" s="705" t="s">
        <v>13</v>
      </c>
      <c r="B206" s="732"/>
      <c r="C206" s="680" t="s">
        <v>780</v>
      </c>
      <c r="D206" s="730" t="s">
        <v>781</v>
      </c>
      <c r="E206" s="671" t="s">
        <v>769</v>
      </c>
      <c r="F206" s="707"/>
      <c r="G206" s="708">
        <v>600</v>
      </c>
      <c r="H206" s="711">
        <v>15</v>
      </c>
      <c r="I206" s="731"/>
      <c r="J206" s="392">
        <f t="shared" si="18"/>
        <v>9000</v>
      </c>
      <c r="K206" s="711">
        <v>15</v>
      </c>
      <c r="L206" s="731"/>
      <c r="M206" s="392">
        <f t="shared" si="17"/>
        <v>9000</v>
      </c>
      <c r="N206" s="713">
        <f t="shared" si="16"/>
        <v>0</v>
      </c>
      <c r="O206" s="721"/>
      <c r="P206" s="392">
        <f t="shared" si="20"/>
        <v>0</v>
      </c>
      <c r="Q206" s="402"/>
      <c r="R206" s="359" t="str">
        <f t="shared" si="19"/>
        <v/>
      </c>
    </row>
    <row r="207" spans="1:21" s="360" customFormat="1">
      <c r="A207" s="705" t="s">
        <v>13</v>
      </c>
      <c r="B207" s="732"/>
      <c r="C207" s="680" t="s">
        <v>782</v>
      </c>
      <c r="D207" s="730" t="s">
        <v>783</v>
      </c>
      <c r="E207" s="671" t="s">
        <v>769</v>
      </c>
      <c r="F207" s="707"/>
      <c r="G207" s="708">
        <v>1700</v>
      </c>
      <c r="H207" s="711">
        <v>20</v>
      </c>
      <c r="I207" s="731"/>
      <c r="J207" s="392">
        <f t="shared" si="18"/>
        <v>34000</v>
      </c>
      <c r="K207" s="711">
        <v>20</v>
      </c>
      <c r="L207" s="731"/>
      <c r="M207" s="392">
        <f t="shared" si="17"/>
        <v>34000</v>
      </c>
      <c r="N207" s="713">
        <f t="shared" si="16"/>
        <v>0</v>
      </c>
      <c r="O207" s="721"/>
      <c r="P207" s="392">
        <f t="shared" si="20"/>
        <v>0</v>
      </c>
      <c r="Q207" s="402"/>
      <c r="R207" s="359" t="str">
        <f t="shared" si="19"/>
        <v/>
      </c>
    </row>
    <row r="208" spans="1:21" s="360" customFormat="1">
      <c r="A208" s="816" t="s">
        <v>13</v>
      </c>
      <c r="B208" s="732"/>
      <c r="C208" s="817" t="s">
        <v>784</v>
      </c>
      <c r="D208" s="730" t="s">
        <v>785</v>
      </c>
      <c r="E208" s="818" t="s">
        <v>769</v>
      </c>
      <c r="F208" s="707"/>
      <c r="G208" s="819">
        <v>1700</v>
      </c>
      <c r="H208" s="820">
        <v>2</v>
      </c>
      <c r="I208" s="731"/>
      <c r="J208" s="392">
        <f t="shared" si="18"/>
        <v>3400</v>
      </c>
      <c r="K208" s="820">
        <v>2</v>
      </c>
      <c r="L208" s="796"/>
      <c r="M208" s="797">
        <f t="shared" si="17"/>
        <v>3400</v>
      </c>
      <c r="N208" s="795">
        <v>0</v>
      </c>
      <c r="O208" s="796"/>
      <c r="P208" s="797">
        <f t="shared" si="20"/>
        <v>0</v>
      </c>
      <c r="Q208" s="402"/>
      <c r="R208" s="359" t="str">
        <f t="shared" si="19"/>
        <v/>
      </c>
    </row>
    <row r="209" spans="1:18" s="360" customFormat="1">
      <c r="A209" s="816" t="s">
        <v>13</v>
      </c>
      <c r="B209" s="732"/>
      <c r="C209" s="817" t="s">
        <v>786</v>
      </c>
      <c r="D209" s="730" t="s">
        <v>787</v>
      </c>
      <c r="E209" s="818" t="s">
        <v>769</v>
      </c>
      <c r="F209" s="707"/>
      <c r="G209" s="819">
        <v>2000</v>
      </c>
      <c r="H209" s="820">
        <v>3</v>
      </c>
      <c r="I209" s="731"/>
      <c r="J209" s="392">
        <f t="shared" si="18"/>
        <v>6000</v>
      </c>
      <c r="K209" s="820">
        <v>3</v>
      </c>
      <c r="L209" s="796"/>
      <c r="M209" s="797">
        <f t="shared" si="17"/>
        <v>6000</v>
      </c>
      <c r="N209" s="795">
        <v>0</v>
      </c>
      <c r="O209" s="796"/>
      <c r="P209" s="797">
        <f t="shared" si="20"/>
        <v>0</v>
      </c>
      <c r="Q209" s="402"/>
      <c r="R209" s="359" t="str">
        <f t="shared" si="19"/>
        <v/>
      </c>
    </row>
    <row r="210" spans="1:18" s="360" customFormat="1">
      <c r="A210" s="816" t="s">
        <v>13</v>
      </c>
      <c r="B210" s="732"/>
      <c r="C210" s="817" t="s">
        <v>788</v>
      </c>
      <c r="D210" s="730" t="s">
        <v>789</v>
      </c>
      <c r="E210" s="818" t="s">
        <v>769</v>
      </c>
      <c r="F210" s="707"/>
      <c r="G210" s="819">
        <v>2500</v>
      </c>
      <c r="H210" s="820">
        <v>1</v>
      </c>
      <c r="I210" s="731"/>
      <c r="J210" s="392">
        <f t="shared" si="18"/>
        <v>2500</v>
      </c>
      <c r="K210" s="820">
        <v>1</v>
      </c>
      <c r="L210" s="731"/>
      <c r="M210" s="392">
        <f t="shared" si="17"/>
        <v>2500</v>
      </c>
      <c r="N210" s="713">
        <f t="shared" si="16"/>
        <v>0</v>
      </c>
      <c r="O210" s="721"/>
      <c r="P210" s="392">
        <f t="shared" si="20"/>
        <v>0</v>
      </c>
      <c r="Q210" s="402"/>
      <c r="R210" s="359" t="str">
        <f t="shared" si="19"/>
        <v/>
      </c>
    </row>
    <row r="211" spans="1:18" s="360" customFormat="1">
      <c r="A211" s="816" t="s">
        <v>13</v>
      </c>
      <c r="B211" s="732"/>
      <c r="C211" s="817" t="s">
        <v>790</v>
      </c>
      <c r="D211" s="730" t="s">
        <v>791</v>
      </c>
      <c r="E211" s="818" t="s">
        <v>769</v>
      </c>
      <c r="F211" s="707"/>
      <c r="G211" s="819">
        <v>3000</v>
      </c>
      <c r="H211" s="820">
        <v>17</v>
      </c>
      <c r="I211" s="731"/>
      <c r="J211" s="392">
        <f t="shared" si="18"/>
        <v>51000</v>
      </c>
      <c r="K211" s="820">
        <v>17</v>
      </c>
      <c r="L211" s="731"/>
      <c r="M211" s="392">
        <f t="shared" si="17"/>
        <v>51000</v>
      </c>
      <c r="N211" s="713">
        <f t="shared" si="16"/>
        <v>0</v>
      </c>
      <c r="O211" s="721"/>
      <c r="P211" s="392">
        <f t="shared" si="20"/>
        <v>0</v>
      </c>
      <c r="Q211" s="402"/>
      <c r="R211" s="359" t="str">
        <f t="shared" si="19"/>
        <v/>
      </c>
    </row>
    <row r="212" spans="1:18" s="360" customFormat="1">
      <c r="A212" s="816" t="s">
        <v>13</v>
      </c>
      <c r="B212" s="732"/>
      <c r="C212" s="817" t="s">
        <v>792</v>
      </c>
      <c r="D212" s="730" t="s">
        <v>793</v>
      </c>
      <c r="E212" s="818" t="s">
        <v>769</v>
      </c>
      <c r="F212" s="707"/>
      <c r="G212" s="819">
        <v>400</v>
      </c>
      <c r="H212" s="820">
        <v>700</v>
      </c>
      <c r="I212" s="731"/>
      <c r="J212" s="392">
        <f t="shared" si="18"/>
        <v>280000</v>
      </c>
      <c r="K212" s="820">
        <v>700</v>
      </c>
      <c r="L212" s="731"/>
      <c r="M212" s="392">
        <f t="shared" si="17"/>
        <v>280000</v>
      </c>
      <c r="N212" s="713">
        <f t="shared" si="16"/>
        <v>0</v>
      </c>
      <c r="O212" s="721"/>
      <c r="P212" s="392">
        <f t="shared" si="20"/>
        <v>0</v>
      </c>
      <c r="Q212" s="402"/>
      <c r="R212" s="359" t="str">
        <f t="shared" si="19"/>
        <v/>
      </c>
    </row>
    <row r="213" spans="1:18" s="360" customFormat="1">
      <c r="A213" s="816" t="s">
        <v>13</v>
      </c>
      <c r="B213" s="732"/>
      <c r="C213" s="817" t="s">
        <v>794</v>
      </c>
      <c r="D213" s="730" t="s">
        <v>795</v>
      </c>
      <c r="E213" s="818" t="s">
        <v>769</v>
      </c>
      <c r="F213" s="707"/>
      <c r="G213" s="819">
        <v>400</v>
      </c>
      <c r="H213" s="820">
        <v>900</v>
      </c>
      <c r="I213" s="731"/>
      <c r="J213" s="392">
        <f t="shared" si="18"/>
        <v>360000</v>
      </c>
      <c r="K213" s="820">
        <v>900</v>
      </c>
      <c r="L213" s="731"/>
      <c r="M213" s="392">
        <f t="shared" si="17"/>
        <v>360000</v>
      </c>
      <c r="N213" s="713">
        <f t="shared" si="16"/>
        <v>0</v>
      </c>
      <c r="O213" s="721"/>
      <c r="P213" s="392">
        <f t="shared" si="20"/>
        <v>0</v>
      </c>
      <c r="Q213" s="402"/>
      <c r="R213" s="359" t="str">
        <f t="shared" si="19"/>
        <v/>
      </c>
    </row>
    <row r="214" spans="1:18" s="360" customFormat="1">
      <c r="A214" s="816" t="s">
        <v>13</v>
      </c>
      <c r="B214" s="732"/>
      <c r="C214" s="817" t="s">
        <v>796</v>
      </c>
      <c r="D214" s="730" t="s">
        <v>797</v>
      </c>
      <c r="E214" s="818" t="s">
        <v>769</v>
      </c>
      <c r="F214" s="707"/>
      <c r="G214" s="819">
        <v>400</v>
      </c>
      <c r="H214" s="820">
        <v>450</v>
      </c>
      <c r="I214" s="731"/>
      <c r="J214" s="392">
        <f t="shared" si="18"/>
        <v>180000</v>
      </c>
      <c r="K214" s="820">
        <v>450</v>
      </c>
      <c r="L214" s="731"/>
      <c r="M214" s="392">
        <f t="shared" si="17"/>
        <v>180000</v>
      </c>
      <c r="N214" s="713">
        <f t="shared" si="16"/>
        <v>0</v>
      </c>
      <c r="O214" s="721"/>
      <c r="P214" s="392">
        <f t="shared" si="20"/>
        <v>0</v>
      </c>
      <c r="Q214" s="402"/>
      <c r="R214" s="359" t="str">
        <f t="shared" si="19"/>
        <v/>
      </c>
    </row>
    <row r="215" spans="1:18" s="360" customFormat="1">
      <c r="A215" s="816" t="s">
        <v>13</v>
      </c>
      <c r="B215" s="732"/>
      <c r="C215" s="817" t="s">
        <v>798</v>
      </c>
      <c r="D215" s="730" t="s">
        <v>799</v>
      </c>
      <c r="E215" s="818" t="s">
        <v>769</v>
      </c>
      <c r="F215" s="707"/>
      <c r="G215" s="819">
        <v>7100</v>
      </c>
      <c r="H215" s="820">
        <v>1</v>
      </c>
      <c r="I215" s="731"/>
      <c r="J215" s="392">
        <f t="shared" si="18"/>
        <v>7100</v>
      </c>
      <c r="K215" s="820">
        <v>1</v>
      </c>
      <c r="L215" s="731"/>
      <c r="M215" s="392">
        <f t="shared" si="17"/>
        <v>7100</v>
      </c>
      <c r="N215" s="713">
        <f t="shared" si="16"/>
        <v>0</v>
      </c>
      <c r="O215" s="721"/>
      <c r="P215" s="392">
        <f t="shared" si="20"/>
        <v>0</v>
      </c>
      <c r="Q215" s="402"/>
      <c r="R215" s="359" t="str">
        <f t="shared" si="19"/>
        <v/>
      </c>
    </row>
    <row r="216" spans="1:18" s="360" customFormat="1">
      <c r="A216" s="816" t="s">
        <v>13</v>
      </c>
      <c r="B216" s="732"/>
      <c r="C216" s="817" t="s">
        <v>800</v>
      </c>
      <c r="D216" s="730" t="s">
        <v>801</v>
      </c>
      <c r="E216" s="818" t="s">
        <v>769</v>
      </c>
      <c r="F216" s="707"/>
      <c r="G216" s="819">
        <v>2600</v>
      </c>
      <c r="H216" s="820">
        <v>5</v>
      </c>
      <c r="I216" s="731"/>
      <c r="J216" s="392">
        <f t="shared" si="18"/>
        <v>13000</v>
      </c>
      <c r="K216" s="820">
        <v>5</v>
      </c>
      <c r="L216" s="731"/>
      <c r="M216" s="392">
        <f t="shared" si="17"/>
        <v>13000</v>
      </c>
      <c r="N216" s="713">
        <f t="shared" si="16"/>
        <v>0</v>
      </c>
      <c r="O216" s="721"/>
      <c r="P216" s="392">
        <f t="shared" si="20"/>
        <v>0</v>
      </c>
      <c r="Q216" s="402"/>
      <c r="R216" s="359" t="str">
        <f t="shared" si="19"/>
        <v/>
      </c>
    </row>
    <row r="217" spans="1:18" s="360" customFormat="1">
      <c r="A217" s="816" t="s">
        <v>13</v>
      </c>
      <c r="B217" s="732"/>
      <c r="C217" s="817" t="s">
        <v>802</v>
      </c>
      <c r="D217" s="730" t="s">
        <v>803</v>
      </c>
      <c r="E217" s="818" t="s">
        <v>804</v>
      </c>
      <c r="F217" s="707"/>
      <c r="G217" s="819">
        <v>130000</v>
      </c>
      <c r="H217" s="711">
        <v>1</v>
      </c>
      <c r="I217" s="731"/>
      <c r="J217" s="392">
        <f t="shared" si="18"/>
        <v>130000</v>
      </c>
      <c r="K217" s="711">
        <v>0</v>
      </c>
      <c r="L217" s="731"/>
      <c r="M217" s="392">
        <f t="shared" si="17"/>
        <v>0</v>
      </c>
      <c r="N217" s="713">
        <f t="shared" si="16"/>
        <v>1</v>
      </c>
      <c r="O217" s="721"/>
      <c r="P217" s="392">
        <f t="shared" si="20"/>
        <v>130000</v>
      </c>
      <c r="Q217" s="402"/>
      <c r="R217" s="359" t="str">
        <f t="shared" si="19"/>
        <v/>
      </c>
    </row>
    <row r="218" spans="1:18" s="360" customFormat="1">
      <c r="A218" s="816" t="s">
        <v>12</v>
      </c>
      <c r="B218" s="732"/>
      <c r="C218" s="680" t="s">
        <v>805</v>
      </c>
      <c r="D218" s="730" t="s">
        <v>806</v>
      </c>
      <c r="E218" s="671" t="s">
        <v>807</v>
      </c>
      <c r="F218" s="707"/>
      <c r="G218" s="708">
        <v>200000</v>
      </c>
      <c r="H218" s="711">
        <v>1</v>
      </c>
      <c r="I218" s="731"/>
      <c r="J218" s="392">
        <f t="shared" si="18"/>
        <v>200000</v>
      </c>
      <c r="K218" s="711">
        <v>1</v>
      </c>
      <c r="L218" s="731"/>
      <c r="M218" s="392">
        <f t="shared" si="17"/>
        <v>200000</v>
      </c>
      <c r="N218" s="713">
        <f t="shared" si="16"/>
        <v>0</v>
      </c>
      <c r="O218" s="721"/>
      <c r="P218" s="392">
        <f t="shared" si="20"/>
        <v>0</v>
      </c>
      <c r="Q218" s="402"/>
      <c r="R218" s="359" t="str">
        <f t="shared" si="19"/>
        <v/>
      </c>
    </row>
    <row r="219" spans="1:18" s="360" customFormat="1">
      <c r="A219" s="705" t="s">
        <v>12</v>
      </c>
      <c r="B219" s="729"/>
      <c r="C219" s="680" t="s">
        <v>808</v>
      </c>
      <c r="D219" s="730"/>
      <c r="E219" s="671" t="s">
        <v>809</v>
      </c>
      <c r="F219" s="707"/>
      <c r="G219" s="708">
        <v>60</v>
      </c>
      <c r="H219" s="711">
        <v>800</v>
      </c>
      <c r="I219" s="731"/>
      <c r="J219" s="392">
        <f t="shared" si="18"/>
        <v>48000</v>
      </c>
      <c r="K219" s="711">
        <v>800</v>
      </c>
      <c r="L219" s="731"/>
      <c r="M219" s="392">
        <f t="shared" si="17"/>
        <v>48000</v>
      </c>
      <c r="N219" s="713">
        <f t="shared" si="16"/>
        <v>0</v>
      </c>
      <c r="O219" s="721"/>
      <c r="P219" s="392">
        <f t="shared" si="20"/>
        <v>0</v>
      </c>
      <c r="Q219" s="402"/>
      <c r="R219" s="359" t="str">
        <f t="shared" si="19"/>
        <v/>
      </c>
    </row>
    <row r="220" spans="1:18" s="360" customFormat="1">
      <c r="A220" s="705" t="s">
        <v>12</v>
      </c>
      <c r="B220" s="732"/>
      <c r="C220" s="680" t="s">
        <v>810</v>
      </c>
      <c r="D220" s="733"/>
      <c r="E220" s="671" t="s">
        <v>809</v>
      </c>
      <c r="F220" s="707"/>
      <c r="G220" s="708">
        <v>470</v>
      </c>
      <c r="H220" s="711">
        <v>50</v>
      </c>
      <c r="I220" s="731"/>
      <c r="J220" s="392">
        <f t="shared" si="18"/>
        <v>23500</v>
      </c>
      <c r="K220" s="711">
        <v>50</v>
      </c>
      <c r="L220" s="731"/>
      <c r="M220" s="392">
        <f t="shared" si="17"/>
        <v>23500</v>
      </c>
      <c r="N220" s="713">
        <f t="shared" si="16"/>
        <v>0</v>
      </c>
      <c r="O220" s="721"/>
      <c r="P220" s="392">
        <f t="shared" si="20"/>
        <v>0</v>
      </c>
      <c r="Q220" s="402"/>
      <c r="R220" s="359" t="str">
        <f t="shared" si="19"/>
        <v/>
      </c>
    </row>
    <row r="221" spans="1:18" s="360" customFormat="1">
      <c r="A221" s="705" t="s">
        <v>12</v>
      </c>
      <c r="B221" s="732"/>
      <c r="C221" s="680" t="s">
        <v>810</v>
      </c>
      <c r="D221" s="733"/>
      <c r="E221" s="671" t="s">
        <v>809</v>
      </c>
      <c r="F221" s="707"/>
      <c r="G221" s="708">
        <v>2900</v>
      </c>
      <c r="H221" s="711">
        <v>35</v>
      </c>
      <c r="I221" s="731"/>
      <c r="J221" s="392">
        <f t="shared" si="18"/>
        <v>101500</v>
      </c>
      <c r="K221" s="711">
        <v>35</v>
      </c>
      <c r="L221" s="731"/>
      <c r="M221" s="392">
        <f t="shared" si="17"/>
        <v>101500</v>
      </c>
      <c r="N221" s="713">
        <f t="shared" si="16"/>
        <v>0</v>
      </c>
      <c r="O221" s="721"/>
      <c r="P221" s="392">
        <f t="shared" si="20"/>
        <v>0</v>
      </c>
      <c r="Q221" s="402"/>
      <c r="R221" s="359" t="str">
        <f t="shared" si="19"/>
        <v/>
      </c>
    </row>
    <row r="222" spans="1:18" s="360" customFormat="1">
      <c r="A222" s="705" t="s">
        <v>12</v>
      </c>
      <c r="B222" s="732"/>
      <c r="C222" s="680" t="s">
        <v>811</v>
      </c>
      <c r="D222" s="733"/>
      <c r="E222" s="671" t="s">
        <v>804</v>
      </c>
      <c r="F222" s="707"/>
      <c r="G222" s="708">
        <v>120000</v>
      </c>
      <c r="H222" s="711">
        <v>1</v>
      </c>
      <c r="I222" s="731"/>
      <c r="J222" s="392">
        <f t="shared" si="18"/>
        <v>120000</v>
      </c>
      <c r="K222" s="711">
        <v>1</v>
      </c>
      <c r="L222" s="731"/>
      <c r="M222" s="392">
        <f t="shared" si="17"/>
        <v>120000</v>
      </c>
      <c r="N222" s="713">
        <f t="shared" si="16"/>
        <v>0</v>
      </c>
      <c r="O222" s="721"/>
      <c r="P222" s="392">
        <f t="shared" si="20"/>
        <v>0</v>
      </c>
      <c r="Q222" s="402"/>
      <c r="R222" s="359" t="str">
        <f t="shared" si="19"/>
        <v/>
      </c>
    </row>
    <row r="223" spans="1:18" s="360" customFormat="1">
      <c r="A223" s="705" t="s">
        <v>12</v>
      </c>
      <c r="B223" s="732"/>
      <c r="C223" s="680" t="s">
        <v>812</v>
      </c>
      <c r="D223" s="733"/>
      <c r="E223" s="671" t="s">
        <v>813</v>
      </c>
      <c r="F223" s="707"/>
      <c r="G223" s="708">
        <v>1000</v>
      </c>
      <c r="H223" s="711">
        <v>80</v>
      </c>
      <c r="I223" s="731"/>
      <c r="J223" s="392">
        <f t="shared" si="18"/>
        <v>80000</v>
      </c>
      <c r="K223" s="711">
        <v>80</v>
      </c>
      <c r="L223" s="731"/>
      <c r="M223" s="392">
        <f t="shared" si="17"/>
        <v>80000</v>
      </c>
      <c r="N223" s="713">
        <f t="shared" si="16"/>
        <v>0</v>
      </c>
      <c r="O223" s="721"/>
      <c r="P223" s="392">
        <f t="shared" si="20"/>
        <v>0</v>
      </c>
      <c r="Q223" s="402"/>
      <c r="R223" s="359" t="str">
        <f t="shared" si="19"/>
        <v/>
      </c>
    </row>
    <row r="224" spans="1:18" s="360" customFormat="1">
      <c r="A224" s="705" t="s">
        <v>12</v>
      </c>
      <c r="B224" s="732"/>
      <c r="C224" s="680" t="s">
        <v>812</v>
      </c>
      <c r="D224" s="733"/>
      <c r="E224" s="671" t="s">
        <v>813</v>
      </c>
      <c r="F224" s="707"/>
      <c r="G224" s="708">
        <v>2700</v>
      </c>
      <c r="H224" s="711">
        <v>30</v>
      </c>
      <c r="I224" s="731"/>
      <c r="J224" s="392">
        <f t="shared" si="18"/>
        <v>81000</v>
      </c>
      <c r="K224" s="711">
        <v>30</v>
      </c>
      <c r="L224" s="731"/>
      <c r="M224" s="392">
        <f t="shared" si="17"/>
        <v>81000</v>
      </c>
      <c r="N224" s="713">
        <f t="shared" si="16"/>
        <v>0</v>
      </c>
      <c r="O224" s="721"/>
      <c r="P224" s="392">
        <f t="shared" si="20"/>
        <v>0</v>
      </c>
      <c r="Q224" s="402"/>
      <c r="R224" s="359" t="str">
        <f t="shared" si="19"/>
        <v/>
      </c>
    </row>
    <row r="225" spans="1:18" s="360" customFormat="1">
      <c r="A225" s="705" t="s">
        <v>12</v>
      </c>
      <c r="B225" s="732"/>
      <c r="C225" s="680" t="s">
        <v>811</v>
      </c>
      <c r="D225" s="733"/>
      <c r="E225" s="671" t="s">
        <v>804</v>
      </c>
      <c r="F225" s="707"/>
      <c r="G225" s="708">
        <v>83000</v>
      </c>
      <c r="H225" s="711">
        <v>1</v>
      </c>
      <c r="I225" s="731"/>
      <c r="J225" s="392">
        <f t="shared" si="18"/>
        <v>83000</v>
      </c>
      <c r="K225" s="711">
        <v>1</v>
      </c>
      <c r="L225" s="731"/>
      <c r="M225" s="392">
        <f t="shared" si="17"/>
        <v>83000</v>
      </c>
      <c r="N225" s="713">
        <f t="shared" si="16"/>
        <v>0</v>
      </c>
      <c r="O225" s="721"/>
      <c r="P225" s="392">
        <f t="shared" si="20"/>
        <v>0</v>
      </c>
      <c r="Q225" s="402"/>
      <c r="R225" s="359" t="str">
        <f t="shared" si="19"/>
        <v/>
      </c>
    </row>
    <row r="226" spans="1:18" s="360" customFormat="1">
      <c r="A226" s="705" t="s">
        <v>12</v>
      </c>
      <c r="B226" s="732"/>
      <c r="C226" s="680" t="s">
        <v>812</v>
      </c>
      <c r="D226" s="733"/>
      <c r="E226" s="671" t="s">
        <v>809</v>
      </c>
      <c r="F226" s="707"/>
      <c r="G226" s="708">
        <v>1300</v>
      </c>
      <c r="H226" s="711">
        <v>8</v>
      </c>
      <c r="I226" s="731"/>
      <c r="J226" s="392">
        <f t="shared" si="18"/>
        <v>10400</v>
      </c>
      <c r="K226" s="711">
        <v>8</v>
      </c>
      <c r="L226" s="731"/>
      <c r="M226" s="392">
        <f t="shared" si="17"/>
        <v>10400</v>
      </c>
      <c r="N226" s="713">
        <f t="shared" si="16"/>
        <v>0</v>
      </c>
      <c r="O226" s="721"/>
      <c r="P226" s="392">
        <f t="shared" si="20"/>
        <v>0</v>
      </c>
      <c r="Q226" s="402"/>
      <c r="R226" s="359" t="str">
        <f t="shared" si="19"/>
        <v/>
      </c>
    </row>
    <row r="227" spans="1:18" s="360" customFormat="1">
      <c r="A227" s="705" t="s">
        <v>12</v>
      </c>
      <c r="B227" s="732"/>
      <c r="C227" s="680" t="s">
        <v>812</v>
      </c>
      <c r="D227" s="733"/>
      <c r="E227" s="671" t="s">
        <v>809</v>
      </c>
      <c r="F227" s="707"/>
      <c r="G227" s="708">
        <v>2900</v>
      </c>
      <c r="H227" s="711">
        <v>20</v>
      </c>
      <c r="I227" s="731"/>
      <c r="J227" s="392">
        <f t="shared" si="18"/>
        <v>58000</v>
      </c>
      <c r="K227" s="711">
        <v>20</v>
      </c>
      <c r="L227" s="731"/>
      <c r="M227" s="392">
        <f t="shared" si="17"/>
        <v>58000</v>
      </c>
      <c r="N227" s="713">
        <f t="shared" si="16"/>
        <v>0</v>
      </c>
      <c r="O227" s="721"/>
      <c r="P227" s="392">
        <f t="shared" si="20"/>
        <v>0</v>
      </c>
      <c r="Q227" s="402"/>
      <c r="R227" s="359" t="str">
        <f t="shared" si="19"/>
        <v/>
      </c>
    </row>
    <row r="228" spans="1:18" s="360" customFormat="1">
      <c r="A228" s="705" t="s">
        <v>12</v>
      </c>
      <c r="B228" s="732"/>
      <c r="C228" s="680" t="s">
        <v>811</v>
      </c>
      <c r="D228" s="733"/>
      <c r="E228" s="671" t="s">
        <v>804</v>
      </c>
      <c r="F228" s="707"/>
      <c r="G228" s="708">
        <v>13000</v>
      </c>
      <c r="H228" s="711">
        <v>1</v>
      </c>
      <c r="I228" s="731"/>
      <c r="J228" s="392">
        <f t="shared" si="18"/>
        <v>13000</v>
      </c>
      <c r="K228" s="711">
        <v>1</v>
      </c>
      <c r="L228" s="731"/>
      <c r="M228" s="392">
        <f t="shared" si="17"/>
        <v>13000</v>
      </c>
      <c r="N228" s="713">
        <f t="shared" si="16"/>
        <v>0</v>
      </c>
      <c r="O228" s="721"/>
      <c r="P228" s="392">
        <f t="shared" si="20"/>
        <v>0</v>
      </c>
      <c r="Q228" s="402"/>
      <c r="R228" s="359" t="str">
        <f t="shared" si="19"/>
        <v/>
      </c>
    </row>
    <row r="229" spans="1:18" s="360" customFormat="1">
      <c r="A229" s="705" t="s">
        <v>12</v>
      </c>
      <c r="B229" s="732"/>
      <c r="C229" s="680" t="s">
        <v>814</v>
      </c>
      <c r="D229" s="733"/>
      <c r="E229" s="671" t="s">
        <v>804</v>
      </c>
      <c r="F229" s="707"/>
      <c r="G229" s="708">
        <v>62000</v>
      </c>
      <c r="H229" s="711">
        <v>1</v>
      </c>
      <c r="I229" s="731"/>
      <c r="J229" s="392">
        <f t="shared" si="18"/>
        <v>62000</v>
      </c>
      <c r="K229" s="711">
        <v>1</v>
      </c>
      <c r="L229" s="731"/>
      <c r="M229" s="392">
        <f t="shared" si="17"/>
        <v>62000</v>
      </c>
      <c r="N229" s="713">
        <f t="shared" si="16"/>
        <v>0</v>
      </c>
      <c r="O229" s="721"/>
      <c r="P229" s="392">
        <f t="shared" si="20"/>
        <v>0</v>
      </c>
      <c r="Q229" s="402"/>
      <c r="R229" s="359" t="str">
        <f t="shared" si="19"/>
        <v/>
      </c>
    </row>
    <row r="230" spans="1:18" s="360" customFormat="1">
      <c r="A230" s="705" t="s">
        <v>12</v>
      </c>
      <c r="B230" s="732"/>
      <c r="C230" s="680" t="s">
        <v>811</v>
      </c>
      <c r="D230" s="733"/>
      <c r="E230" s="671" t="s">
        <v>804</v>
      </c>
      <c r="F230" s="707"/>
      <c r="G230" s="708">
        <v>12000</v>
      </c>
      <c r="H230" s="711">
        <v>1</v>
      </c>
      <c r="I230" s="731"/>
      <c r="J230" s="392">
        <f t="shared" si="18"/>
        <v>12000</v>
      </c>
      <c r="K230" s="711">
        <v>1</v>
      </c>
      <c r="L230" s="731"/>
      <c r="M230" s="392">
        <f t="shared" si="17"/>
        <v>12000</v>
      </c>
      <c r="N230" s="713">
        <f t="shared" si="16"/>
        <v>0</v>
      </c>
      <c r="O230" s="721"/>
      <c r="P230" s="392">
        <f t="shared" si="20"/>
        <v>0</v>
      </c>
      <c r="Q230" s="402"/>
      <c r="R230" s="359" t="str">
        <f t="shared" si="19"/>
        <v/>
      </c>
    </row>
    <row r="231" spans="1:18" s="360" customFormat="1">
      <c r="A231" s="705" t="s">
        <v>12</v>
      </c>
      <c r="B231" s="732"/>
      <c r="C231" s="680" t="s">
        <v>815</v>
      </c>
      <c r="D231" s="733"/>
      <c r="E231" s="671" t="s">
        <v>804</v>
      </c>
      <c r="F231" s="707"/>
      <c r="G231" s="708">
        <v>155000</v>
      </c>
      <c r="H231" s="711">
        <v>1</v>
      </c>
      <c r="I231" s="731"/>
      <c r="J231" s="392">
        <f t="shared" si="18"/>
        <v>155000</v>
      </c>
      <c r="K231" s="711">
        <v>1</v>
      </c>
      <c r="L231" s="731"/>
      <c r="M231" s="392">
        <f t="shared" si="17"/>
        <v>155000</v>
      </c>
      <c r="N231" s="713">
        <f t="shared" si="16"/>
        <v>0</v>
      </c>
      <c r="O231" s="721"/>
      <c r="P231" s="392">
        <f t="shared" si="20"/>
        <v>0</v>
      </c>
      <c r="Q231" s="402"/>
      <c r="R231" s="359" t="str">
        <f t="shared" si="19"/>
        <v/>
      </c>
    </row>
    <row r="232" spans="1:18" s="360" customFormat="1">
      <c r="A232" s="705" t="s">
        <v>12</v>
      </c>
      <c r="B232" s="732"/>
      <c r="C232" s="680" t="s">
        <v>816</v>
      </c>
      <c r="D232" s="733"/>
      <c r="E232" s="671" t="s">
        <v>817</v>
      </c>
      <c r="F232" s="707"/>
      <c r="G232" s="708">
        <v>7000</v>
      </c>
      <c r="H232" s="711">
        <v>2</v>
      </c>
      <c r="I232" s="731"/>
      <c r="J232" s="392">
        <f t="shared" si="18"/>
        <v>14000</v>
      </c>
      <c r="K232" s="711">
        <v>2</v>
      </c>
      <c r="L232" s="731"/>
      <c r="M232" s="392">
        <f t="shared" si="17"/>
        <v>14000</v>
      </c>
      <c r="N232" s="713">
        <f t="shared" si="16"/>
        <v>0</v>
      </c>
      <c r="O232" s="721"/>
      <c r="P232" s="392">
        <f t="shared" si="20"/>
        <v>0</v>
      </c>
      <c r="Q232" s="402"/>
      <c r="R232" s="359" t="str">
        <f t="shared" si="19"/>
        <v/>
      </c>
    </row>
    <row r="233" spans="1:18" s="360" customFormat="1">
      <c r="A233" s="705" t="s">
        <v>12</v>
      </c>
      <c r="B233" s="732"/>
      <c r="C233" s="680" t="s">
        <v>818</v>
      </c>
      <c r="D233" s="733"/>
      <c r="E233" s="671" t="s">
        <v>817</v>
      </c>
      <c r="F233" s="707"/>
      <c r="G233" s="708">
        <v>150000</v>
      </c>
      <c r="H233" s="711">
        <v>1</v>
      </c>
      <c r="I233" s="731"/>
      <c r="J233" s="392">
        <f t="shared" si="18"/>
        <v>150000</v>
      </c>
      <c r="K233" s="711">
        <v>1</v>
      </c>
      <c r="L233" s="731"/>
      <c r="M233" s="392">
        <f t="shared" si="17"/>
        <v>150000</v>
      </c>
      <c r="N233" s="713">
        <f t="shared" si="16"/>
        <v>0</v>
      </c>
      <c r="O233" s="721"/>
      <c r="P233" s="392">
        <f t="shared" si="20"/>
        <v>0</v>
      </c>
      <c r="Q233" s="402"/>
      <c r="R233" s="359" t="str">
        <f t="shared" si="19"/>
        <v/>
      </c>
    </row>
    <row r="234" spans="1:18" s="360" customFormat="1">
      <c r="A234" s="705" t="s">
        <v>12</v>
      </c>
      <c r="B234" s="732"/>
      <c r="C234" s="680" t="s">
        <v>819</v>
      </c>
      <c r="D234" s="733"/>
      <c r="E234" s="671" t="s">
        <v>817</v>
      </c>
      <c r="F234" s="707"/>
      <c r="G234" s="708">
        <v>53000</v>
      </c>
      <c r="H234" s="711">
        <v>1</v>
      </c>
      <c r="I234" s="731"/>
      <c r="J234" s="392">
        <f t="shared" si="18"/>
        <v>53000</v>
      </c>
      <c r="K234" s="711">
        <v>1</v>
      </c>
      <c r="L234" s="731"/>
      <c r="M234" s="392">
        <f t="shared" si="17"/>
        <v>53000</v>
      </c>
      <c r="N234" s="713">
        <f t="shared" si="16"/>
        <v>0</v>
      </c>
      <c r="O234" s="721"/>
      <c r="P234" s="392">
        <f t="shared" si="20"/>
        <v>0</v>
      </c>
      <c r="Q234" s="402"/>
      <c r="R234" s="359" t="str">
        <f t="shared" si="19"/>
        <v/>
      </c>
    </row>
    <row r="235" spans="1:18" s="360" customFormat="1">
      <c r="A235" s="705" t="s">
        <v>12</v>
      </c>
      <c r="B235" s="732"/>
      <c r="C235" s="680" t="s">
        <v>820</v>
      </c>
      <c r="D235" s="733"/>
      <c r="E235" s="671" t="s">
        <v>804</v>
      </c>
      <c r="F235" s="707"/>
      <c r="G235" s="708">
        <v>97000</v>
      </c>
      <c r="H235" s="711">
        <v>1</v>
      </c>
      <c r="I235" s="731"/>
      <c r="J235" s="392">
        <f t="shared" si="18"/>
        <v>97000</v>
      </c>
      <c r="K235" s="711">
        <v>1</v>
      </c>
      <c r="L235" s="731"/>
      <c r="M235" s="392">
        <f t="shared" si="17"/>
        <v>97000</v>
      </c>
      <c r="N235" s="713">
        <f t="shared" si="16"/>
        <v>0</v>
      </c>
      <c r="O235" s="721"/>
      <c r="P235" s="392">
        <f t="shared" si="20"/>
        <v>0</v>
      </c>
      <c r="Q235" s="402"/>
      <c r="R235" s="359" t="str">
        <f t="shared" si="19"/>
        <v/>
      </c>
    </row>
    <row r="236" spans="1:18" s="360" customFormat="1">
      <c r="A236" s="705" t="s">
        <v>12</v>
      </c>
      <c r="B236" s="732"/>
      <c r="C236" s="680" t="s">
        <v>821</v>
      </c>
      <c r="D236" s="733"/>
      <c r="E236" s="671" t="s">
        <v>822</v>
      </c>
      <c r="F236" s="707"/>
      <c r="G236" s="708">
        <v>27000</v>
      </c>
      <c r="H236" s="711">
        <v>12</v>
      </c>
      <c r="I236" s="731"/>
      <c r="J236" s="392">
        <f t="shared" si="18"/>
        <v>324000</v>
      </c>
      <c r="K236" s="711">
        <v>12</v>
      </c>
      <c r="L236" s="731"/>
      <c r="M236" s="392">
        <f t="shared" si="17"/>
        <v>324000</v>
      </c>
      <c r="N236" s="713">
        <f t="shared" si="16"/>
        <v>0</v>
      </c>
      <c r="O236" s="721"/>
      <c r="P236" s="392">
        <f t="shared" si="20"/>
        <v>0</v>
      </c>
      <c r="Q236" s="402"/>
      <c r="R236" s="359" t="str">
        <f t="shared" si="19"/>
        <v/>
      </c>
    </row>
    <row r="237" spans="1:18" s="360" customFormat="1">
      <c r="A237" s="705" t="s">
        <v>12</v>
      </c>
      <c r="B237" s="732"/>
      <c r="C237" s="680" t="s">
        <v>823</v>
      </c>
      <c r="D237" s="733"/>
      <c r="E237" s="671" t="s">
        <v>822</v>
      </c>
      <c r="F237" s="707"/>
      <c r="G237" s="708">
        <v>17000</v>
      </c>
      <c r="H237" s="711">
        <v>100</v>
      </c>
      <c r="I237" s="731"/>
      <c r="J237" s="392">
        <f t="shared" si="18"/>
        <v>1700000</v>
      </c>
      <c r="K237" s="711">
        <v>100</v>
      </c>
      <c r="L237" s="731"/>
      <c r="M237" s="392">
        <f t="shared" si="17"/>
        <v>1700000</v>
      </c>
      <c r="N237" s="713">
        <f t="shared" si="16"/>
        <v>0</v>
      </c>
      <c r="O237" s="721"/>
      <c r="P237" s="392">
        <f t="shared" si="20"/>
        <v>0</v>
      </c>
      <c r="Q237" s="402"/>
      <c r="R237" s="359" t="str">
        <f t="shared" si="19"/>
        <v/>
      </c>
    </row>
    <row r="238" spans="1:18" s="360" customFormat="1">
      <c r="A238" s="705" t="s">
        <v>12</v>
      </c>
      <c r="B238" s="732"/>
      <c r="C238" s="680" t="s">
        <v>824</v>
      </c>
      <c r="D238" s="733"/>
      <c r="E238" s="671" t="s">
        <v>804</v>
      </c>
      <c r="F238" s="707"/>
      <c r="G238" s="708">
        <v>200000</v>
      </c>
      <c r="H238" s="711">
        <v>1</v>
      </c>
      <c r="I238" s="731"/>
      <c r="J238" s="392">
        <f t="shared" si="18"/>
        <v>200000</v>
      </c>
      <c r="K238" s="711">
        <v>1</v>
      </c>
      <c r="L238" s="731"/>
      <c r="M238" s="392">
        <f t="shared" si="17"/>
        <v>200000</v>
      </c>
      <c r="N238" s="713">
        <f t="shared" si="16"/>
        <v>0</v>
      </c>
      <c r="O238" s="721"/>
      <c r="P238" s="392">
        <f t="shared" si="20"/>
        <v>0</v>
      </c>
      <c r="Q238" s="402"/>
      <c r="R238" s="359" t="str">
        <f t="shared" si="19"/>
        <v/>
      </c>
    </row>
    <row r="239" spans="1:18" s="360" customFormat="1">
      <c r="A239" s="705" t="s">
        <v>12</v>
      </c>
      <c r="B239" s="732"/>
      <c r="C239" s="680" t="s">
        <v>825</v>
      </c>
      <c r="D239" s="733"/>
      <c r="E239" s="671" t="s">
        <v>822</v>
      </c>
      <c r="F239" s="707"/>
      <c r="G239" s="708">
        <v>17000</v>
      </c>
      <c r="H239" s="711">
        <v>55</v>
      </c>
      <c r="I239" s="731"/>
      <c r="J239" s="392">
        <f t="shared" si="18"/>
        <v>935000</v>
      </c>
      <c r="K239" s="711">
        <v>55</v>
      </c>
      <c r="L239" s="731"/>
      <c r="M239" s="392">
        <f t="shared" si="17"/>
        <v>935000</v>
      </c>
      <c r="N239" s="713">
        <f t="shared" si="16"/>
        <v>0</v>
      </c>
      <c r="O239" s="721"/>
      <c r="P239" s="392">
        <f t="shared" si="20"/>
        <v>0</v>
      </c>
      <c r="Q239" s="402"/>
      <c r="R239" s="359" t="str">
        <f t="shared" si="19"/>
        <v/>
      </c>
    </row>
    <row r="240" spans="1:18" s="360" customFormat="1">
      <c r="A240" s="705" t="s">
        <v>12</v>
      </c>
      <c r="B240" s="732"/>
      <c r="C240" s="680" t="s">
        <v>826</v>
      </c>
      <c r="D240" s="733"/>
      <c r="E240" s="671" t="s">
        <v>804</v>
      </c>
      <c r="F240" s="707"/>
      <c r="G240" s="708">
        <v>100000</v>
      </c>
      <c r="H240" s="711">
        <v>1</v>
      </c>
      <c r="I240" s="731"/>
      <c r="J240" s="392">
        <f t="shared" si="18"/>
        <v>100000</v>
      </c>
      <c r="K240" s="711">
        <v>0</v>
      </c>
      <c r="L240" s="731"/>
      <c r="M240" s="392">
        <f t="shared" si="17"/>
        <v>0</v>
      </c>
      <c r="N240" s="713">
        <f t="shared" si="16"/>
        <v>1</v>
      </c>
      <c r="O240" s="721"/>
      <c r="P240" s="392">
        <f t="shared" si="20"/>
        <v>100000</v>
      </c>
      <c r="Q240" s="402"/>
      <c r="R240" s="359" t="str">
        <f t="shared" si="19"/>
        <v/>
      </c>
    </row>
    <row r="241" spans="1:21" s="360" customFormat="1">
      <c r="A241" s="705"/>
      <c r="B241" s="732"/>
      <c r="C241" s="680"/>
      <c r="D241" s="398"/>
      <c r="E241" s="397"/>
      <c r="F241" s="718"/>
      <c r="G241" s="708"/>
      <c r="H241" s="709"/>
      <c r="I241" s="731"/>
      <c r="J241" s="392">
        <f t="shared" si="18"/>
        <v>0</v>
      </c>
      <c r="K241" s="709"/>
      <c r="L241" s="731"/>
      <c r="M241" s="392">
        <f t="shared" si="17"/>
        <v>0</v>
      </c>
      <c r="N241" s="713">
        <f t="shared" si="16"/>
        <v>0</v>
      </c>
      <c r="O241" s="721"/>
      <c r="P241" s="392">
        <f t="shared" si="20"/>
        <v>0</v>
      </c>
      <c r="Q241" s="402"/>
      <c r="R241" s="359" t="str">
        <f t="shared" si="19"/>
        <v/>
      </c>
    </row>
    <row r="242" spans="1:21" s="360" customFormat="1">
      <c r="A242" s="705"/>
      <c r="B242" s="732"/>
      <c r="C242" s="680"/>
      <c r="D242" s="398"/>
      <c r="E242" s="397"/>
      <c r="F242" s="718"/>
      <c r="G242" s="708"/>
      <c r="H242" s="709"/>
      <c r="I242" s="731"/>
      <c r="J242" s="392">
        <f t="shared" si="18"/>
        <v>0</v>
      </c>
      <c r="K242" s="709"/>
      <c r="L242" s="731"/>
      <c r="M242" s="392">
        <f t="shared" si="17"/>
        <v>0</v>
      </c>
      <c r="N242" s="713">
        <f t="shared" si="16"/>
        <v>0</v>
      </c>
      <c r="O242" s="721"/>
      <c r="P242" s="392">
        <f t="shared" si="20"/>
        <v>0</v>
      </c>
      <c r="Q242" s="402"/>
      <c r="R242" s="359" t="str">
        <f t="shared" si="19"/>
        <v/>
      </c>
    </row>
    <row r="243" spans="1:21" s="360" customFormat="1">
      <c r="A243" s="705"/>
      <c r="B243" s="732"/>
      <c r="C243" s="680"/>
      <c r="D243" s="398"/>
      <c r="E243" s="397"/>
      <c r="F243" s="718"/>
      <c r="G243" s="708"/>
      <c r="H243" s="709"/>
      <c r="I243" s="731"/>
      <c r="J243" s="392">
        <f t="shared" si="18"/>
        <v>0</v>
      </c>
      <c r="K243" s="709"/>
      <c r="L243" s="731"/>
      <c r="M243" s="392">
        <f t="shared" si="17"/>
        <v>0</v>
      </c>
      <c r="N243" s="713">
        <f t="shared" si="16"/>
        <v>0</v>
      </c>
      <c r="O243" s="721"/>
      <c r="P243" s="392">
        <f t="shared" si="20"/>
        <v>0</v>
      </c>
      <c r="Q243" s="402"/>
      <c r="R243" s="359" t="str">
        <f t="shared" si="19"/>
        <v/>
      </c>
    </row>
    <row r="244" spans="1:21" s="360" customFormat="1">
      <c r="A244" s="705"/>
      <c r="B244" s="732"/>
      <c r="C244" s="680"/>
      <c r="D244" s="398"/>
      <c r="E244" s="397"/>
      <c r="F244" s="721"/>
      <c r="G244" s="734"/>
      <c r="H244" s="709"/>
      <c r="I244" s="731"/>
      <c r="J244" s="392">
        <f t="shared" si="18"/>
        <v>0</v>
      </c>
      <c r="K244" s="709"/>
      <c r="L244" s="731"/>
      <c r="M244" s="392">
        <f t="shared" si="17"/>
        <v>0</v>
      </c>
      <c r="N244" s="713">
        <f t="shared" si="16"/>
        <v>0</v>
      </c>
      <c r="O244" s="721"/>
      <c r="P244" s="392">
        <f t="shared" si="20"/>
        <v>0</v>
      </c>
      <c r="Q244" s="402"/>
      <c r="R244" s="359" t="str">
        <f t="shared" si="19"/>
        <v/>
      </c>
    </row>
    <row r="245" spans="1:21" s="360" customFormat="1" ht="13.8" thickBot="1">
      <c r="A245" s="705"/>
      <c r="B245" s="732"/>
      <c r="C245" s="680"/>
      <c r="D245" s="398"/>
      <c r="E245" s="397"/>
      <c r="F245" s="735"/>
      <c r="G245" s="736"/>
      <c r="H245" s="719"/>
      <c r="I245" s="737"/>
      <c r="J245" s="392">
        <f t="shared" si="18"/>
        <v>0</v>
      </c>
      <c r="K245" s="709"/>
      <c r="L245" s="731"/>
      <c r="M245" s="392">
        <f t="shared" si="17"/>
        <v>0</v>
      </c>
      <c r="N245" s="713">
        <f>H245-K245</f>
        <v>0</v>
      </c>
      <c r="O245" s="721"/>
      <c r="P245" s="392">
        <f t="shared" si="20"/>
        <v>0</v>
      </c>
      <c r="Q245" s="391"/>
      <c r="R245" s="359" t="str">
        <f t="shared" si="19"/>
        <v/>
      </c>
    </row>
    <row r="246" spans="1:21" s="360" customFormat="1" ht="13.8" thickTop="1">
      <c r="A246" s="390" t="s">
        <v>508</v>
      </c>
      <c r="B246" s="389" t="s">
        <v>622</v>
      </c>
      <c r="C246" s="388"/>
      <c r="D246" s="387" t="s">
        <v>570</v>
      </c>
      <c r="E246" s="386" t="s">
        <v>508</v>
      </c>
      <c r="F246" s="738"/>
      <c r="G246" s="385" t="s">
        <v>643</v>
      </c>
      <c r="H246" s="739" t="s">
        <v>575</v>
      </c>
      <c r="I246" s="740"/>
      <c r="J246" s="383">
        <f>SUMIFS(J196:J245,$A196:$A245,"設備費")</f>
        <v>9018000</v>
      </c>
      <c r="K246" s="739" t="s">
        <v>292</v>
      </c>
      <c r="L246" s="741"/>
      <c r="M246" s="383">
        <f>SUMIFS(M196:M245,$A196:$A245,"設備費")</f>
        <v>8888000</v>
      </c>
      <c r="N246" s="739" t="s">
        <v>292</v>
      </c>
      <c r="O246" s="741"/>
      <c r="P246" s="383">
        <f>SUMIFS(P196:P245,$A196:$A245,"設備費")</f>
        <v>130000</v>
      </c>
      <c r="Q246" s="382" t="s">
        <v>508</v>
      </c>
      <c r="R246" s="359" t="str">
        <f t="shared" si="19"/>
        <v/>
      </c>
      <c r="S246" s="360" t="s">
        <v>301</v>
      </c>
    </row>
    <row r="247" spans="1:21" s="360" customFormat="1">
      <c r="A247" s="381" t="s">
        <v>643</v>
      </c>
      <c r="B247" s="380" t="s">
        <v>571</v>
      </c>
      <c r="C247" s="379"/>
      <c r="D247" s="378" t="s">
        <v>623</v>
      </c>
      <c r="E247" s="377" t="s">
        <v>575</v>
      </c>
      <c r="F247" s="742"/>
      <c r="G247" s="376" t="s">
        <v>508</v>
      </c>
      <c r="H247" s="743" t="s">
        <v>508</v>
      </c>
      <c r="I247" s="731"/>
      <c r="J247" s="374">
        <f>SUMIFS(J196:J245,$A196:$A245,"工事費")</f>
        <v>4620400</v>
      </c>
      <c r="K247" s="743" t="s">
        <v>292</v>
      </c>
      <c r="L247" s="721"/>
      <c r="M247" s="374">
        <f>SUMIFS(M196:M245,$A196:$A245,"工事費")</f>
        <v>4520400</v>
      </c>
      <c r="N247" s="743" t="s">
        <v>292</v>
      </c>
      <c r="O247" s="721"/>
      <c r="P247" s="374">
        <f>SUMIFS(P196:P245,$A196:$A245,"工事費")</f>
        <v>100000</v>
      </c>
      <c r="Q247" s="373" t="s">
        <v>508</v>
      </c>
      <c r="R247" s="359" t="str">
        <f t="shared" si="19"/>
        <v/>
      </c>
      <c r="S247" s="372" t="s">
        <v>298</v>
      </c>
      <c r="T247" s="372" t="s">
        <v>644</v>
      </c>
      <c r="U247" s="372" t="s">
        <v>296</v>
      </c>
    </row>
    <row r="248" spans="1:21" s="360" customFormat="1" ht="13.8" thickBot="1">
      <c r="A248" s="371" t="s">
        <v>508</v>
      </c>
      <c r="B248" s="370" t="s">
        <v>573</v>
      </c>
      <c r="C248" s="369"/>
      <c r="D248" s="368" t="s">
        <v>574</v>
      </c>
      <c r="E248" s="367" t="s">
        <v>508</v>
      </c>
      <c r="F248" s="744"/>
      <c r="G248" s="366" t="s">
        <v>508</v>
      </c>
      <c r="H248" s="745" t="s">
        <v>575</v>
      </c>
      <c r="I248" s="746"/>
      <c r="J248" s="365">
        <f>SUM(J196:J245)</f>
        <v>13638400</v>
      </c>
      <c r="K248" s="745" t="s">
        <v>292</v>
      </c>
      <c r="L248" s="747"/>
      <c r="M248" s="365">
        <f>SUM(M196:M245)</f>
        <v>13408400</v>
      </c>
      <c r="N248" s="745" t="s">
        <v>292</v>
      </c>
      <c r="O248" s="747"/>
      <c r="P248" s="363">
        <f>SUM(P196:P245)</f>
        <v>230000</v>
      </c>
      <c r="Q248" s="362" t="s">
        <v>508</v>
      </c>
      <c r="R248" s="359" t="str">
        <f t="shared" si="19"/>
        <v/>
      </c>
      <c r="S248" s="361" t="str">
        <f>IF(SUM(J246:J247)=J248,"","入力ミス")</f>
        <v/>
      </c>
      <c r="T248" s="361" t="str">
        <f>IF(SUM(M246:M247)=M248,"","入力ミス")</f>
        <v/>
      </c>
      <c r="U248" s="361" t="str">
        <f>IF(SUM(P246:P247)=P248,"","入力ミス")</f>
        <v/>
      </c>
    </row>
    <row r="249" spans="1:21" s="360" customFormat="1">
      <c r="A249" s="414"/>
      <c r="B249" s="748" t="s">
        <v>833</v>
      </c>
      <c r="C249" s="749"/>
      <c r="D249" s="411" t="s">
        <v>303</v>
      </c>
      <c r="E249" s="410"/>
      <c r="F249" s="721"/>
      <c r="G249" s="374"/>
      <c r="H249" s="750"/>
      <c r="I249" s="1296"/>
      <c r="J249" s="1308"/>
      <c r="K249" s="750"/>
      <c r="L249" s="1296"/>
      <c r="M249" s="1308"/>
      <c r="N249" s="750"/>
      <c r="O249" s="1296"/>
      <c r="P249" s="1297"/>
      <c r="Q249" s="407"/>
    </row>
    <row r="250" spans="1:21" s="360" customFormat="1">
      <c r="A250" s="705" t="s">
        <v>13</v>
      </c>
      <c r="B250" s="729"/>
      <c r="C250" s="680" t="s">
        <v>626</v>
      </c>
      <c r="D250" s="730" t="s">
        <v>627</v>
      </c>
      <c r="E250" s="671" t="s">
        <v>515</v>
      </c>
      <c r="F250" s="707"/>
      <c r="G250" s="708">
        <v>1320000</v>
      </c>
      <c r="H250" s="709">
        <v>1</v>
      </c>
      <c r="I250" s="731"/>
      <c r="J250" s="392">
        <f>$G250*H250</f>
        <v>1320000</v>
      </c>
      <c r="K250" s="709">
        <v>1</v>
      </c>
      <c r="L250" s="731"/>
      <c r="M250" s="392">
        <f>$G250*K250</f>
        <v>1320000</v>
      </c>
      <c r="N250" s="713">
        <f>H250-K250</f>
        <v>0</v>
      </c>
      <c r="O250" s="721"/>
      <c r="P250" s="392">
        <f>$G250*N250</f>
        <v>0</v>
      </c>
      <c r="Q250" s="402"/>
      <c r="R250" s="359" t="str">
        <f t="shared" ref="R250:R302" si="21">IF(M250+P250=J250,"","入力ミス")</f>
        <v/>
      </c>
    </row>
    <row r="251" spans="1:21" s="360" customFormat="1">
      <c r="A251" s="705" t="s">
        <v>13</v>
      </c>
      <c r="B251" s="732"/>
      <c r="C251" s="680" t="s">
        <v>628</v>
      </c>
      <c r="D251" s="733" t="s">
        <v>629</v>
      </c>
      <c r="E251" s="671" t="s">
        <v>542</v>
      </c>
      <c r="F251" s="707"/>
      <c r="G251" s="708">
        <v>55000</v>
      </c>
      <c r="H251" s="709">
        <v>2</v>
      </c>
      <c r="I251" s="731"/>
      <c r="J251" s="392">
        <f>$G251*H251</f>
        <v>110000</v>
      </c>
      <c r="K251" s="709">
        <v>2</v>
      </c>
      <c r="L251" s="731"/>
      <c r="M251" s="392">
        <f>$G251*K251</f>
        <v>110000</v>
      </c>
      <c r="N251" s="713">
        <f t="shared" ref="N251:N299" si="22">H251-K251</f>
        <v>0</v>
      </c>
      <c r="O251" s="721"/>
      <c r="P251" s="392">
        <f>$G251*N251</f>
        <v>0</v>
      </c>
      <c r="Q251" s="402"/>
      <c r="R251" s="359" t="str">
        <f t="shared" si="21"/>
        <v/>
      </c>
    </row>
    <row r="252" spans="1:21" s="360" customFormat="1">
      <c r="A252" s="705" t="s">
        <v>13</v>
      </c>
      <c r="B252" s="732"/>
      <c r="C252" s="680" t="s">
        <v>630</v>
      </c>
      <c r="D252" s="733" t="s">
        <v>631</v>
      </c>
      <c r="E252" s="671" t="s">
        <v>515</v>
      </c>
      <c r="F252" s="707"/>
      <c r="G252" s="708">
        <v>1680</v>
      </c>
      <c r="H252" s="709">
        <v>12</v>
      </c>
      <c r="I252" s="731"/>
      <c r="J252" s="392">
        <f>$G252*H252</f>
        <v>20160</v>
      </c>
      <c r="K252" s="709">
        <v>12</v>
      </c>
      <c r="L252" s="731"/>
      <c r="M252" s="392">
        <f t="shared" ref="M252:M289" si="23">$G252*K252</f>
        <v>20160</v>
      </c>
      <c r="N252" s="713">
        <f t="shared" si="22"/>
        <v>0</v>
      </c>
      <c r="O252" s="721"/>
      <c r="P252" s="392">
        <f t="shared" ref="P252:P299" si="24">$G252*N252</f>
        <v>0</v>
      </c>
      <c r="Q252" s="402"/>
      <c r="R252" s="359" t="str">
        <f t="shared" si="21"/>
        <v/>
      </c>
    </row>
    <row r="253" spans="1:21" s="360" customFormat="1">
      <c r="A253" s="705" t="s">
        <v>13</v>
      </c>
      <c r="B253" s="732"/>
      <c r="C253" s="680" t="s">
        <v>632</v>
      </c>
      <c r="D253" s="733" t="s">
        <v>633</v>
      </c>
      <c r="E253" s="671" t="s">
        <v>542</v>
      </c>
      <c r="F253" s="707"/>
      <c r="G253" s="708">
        <v>13000</v>
      </c>
      <c r="H253" s="709">
        <v>24</v>
      </c>
      <c r="I253" s="731"/>
      <c r="J253" s="392">
        <f t="shared" ref="J253:J299" si="25">$G253*H253</f>
        <v>312000</v>
      </c>
      <c r="K253" s="709">
        <v>24</v>
      </c>
      <c r="L253" s="731"/>
      <c r="M253" s="392">
        <f t="shared" si="23"/>
        <v>312000</v>
      </c>
      <c r="N253" s="713">
        <f t="shared" si="22"/>
        <v>0</v>
      </c>
      <c r="O253" s="721"/>
      <c r="P253" s="392">
        <f t="shared" si="24"/>
        <v>0</v>
      </c>
      <c r="Q253" s="402"/>
      <c r="R253" s="359" t="str">
        <f t="shared" si="21"/>
        <v/>
      </c>
    </row>
    <row r="254" spans="1:21" s="360" customFormat="1">
      <c r="A254" s="705" t="s">
        <v>13</v>
      </c>
      <c r="B254" s="732"/>
      <c r="C254" s="680" t="s">
        <v>634</v>
      </c>
      <c r="D254" s="733" t="s">
        <v>635</v>
      </c>
      <c r="E254" s="671" t="s">
        <v>636</v>
      </c>
      <c r="F254" s="707"/>
      <c r="G254" s="708">
        <v>4000</v>
      </c>
      <c r="H254" s="709">
        <v>12</v>
      </c>
      <c r="I254" s="731"/>
      <c r="J254" s="392">
        <f t="shared" si="25"/>
        <v>48000</v>
      </c>
      <c r="K254" s="709">
        <v>12</v>
      </c>
      <c r="L254" s="731"/>
      <c r="M254" s="392">
        <f t="shared" si="23"/>
        <v>48000</v>
      </c>
      <c r="N254" s="713">
        <f t="shared" si="22"/>
        <v>0</v>
      </c>
      <c r="O254" s="721"/>
      <c r="P254" s="392">
        <f t="shared" si="24"/>
        <v>0</v>
      </c>
      <c r="Q254" s="402"/>
      <c r="R254" s="359" t="str">
        <f t="shared" si="21"/>
        <v/>
      </c>
    </row>
    <row r="255" spans="1:21" s="360" customFormat="1">
      <c r="A255" s="705" t="s">
        <v>13</v>
      </c>
      <c r="B255" s="732"/>
      <c r="C255" s="680" t="s">
        <v>637</v>
      </c>
      <c r="D255" s="733"/>
      <c r="E255" s="671" t="s">
        <v>505</v>
      </c>
      <c r="F255" s="707"/>
      <c r="G255" s="708">
        <v>150000</v>
      </c>
      <c r="H255" s="709">
        <v>1</v>
      </c>
      <c r="I255" s="731"/>
      <c r="J255" s="392">
        <f t="shared" si="25"/>
        <v>150000</v>
      </c>
      <c r="K255" s="709">
        <v>1</v>
      </c>
      <c r="L255" s="731"/>
      <c r="M255" s="392">
        <f t="shared" si="23"/>
        <v>150000</v>
      </c>
      <c r="N255" s="713">
        <f t="shared" si="22"/>
        <v>0</v>
      </c>
      <c r="O255" s="721"/>
      <c r="P255" s="392">
        <f t="shared" si="24"/>
        <v>0</v>
      </c>
      <c r="Q255" s="402"/>
      <c r="R255" s="359" t="str">
        <f t="shared" si="21"/>
        <v/>
      </c>
    </row>
    <row r="256" spans="1:21" s="360" customFormat="1">
      <c r="A256" s="705" t="s">
        <v>13</v>
      </c>
      <c r="B256" s="732"/>
      <c r="C256" s="680" t="s">
        <v>638</v>
      </c>
      <c r="D256" s="733"/>
      <c r="E256" s="671" t="s">
        <v>505</v>
      </c>
      <c r="F256" s="707"/>
      <c r="G256" s="708">
        <v>50000</v>
      </c>
      <c r="H256" s="709">
        <v>1</v>
      </c>
      <c r="I256" s="731"/>
      <c r="J256" s="392">
        <f t="shared" si="25"/>
        <v>50000</v>
      </c>
      <c r="K256" s="709">
        <v>1</v>
      </c>
      <c r="L256" s="731"/>
      <c r="M256" s="392">
        <f t="shared" si="23"/>
        <v>50000</v>
      </c>
      <c r="N256" s="713">
        <f t="shared" si="22"/>
        <v>0</v>
      </c>
      <c r="O256" s="721"/>
      <c r="P256" s="392">
        <f t="shared" si="24"/>
        <v>0</v>
      </c>
      <c r="Q256" s="402"/>
      <c r="R256" s="359" t="str">
        <f t="shared" si="21"/>
        <v/>
      </c>
    </row>
    <row r="257" spans="1:18" s="360" customFormat="1">
      <c r="A257" s="705" t="s">
        <v>13</v>
      </c>
      <c r="B257" s="732"/>
      <c r="C257" s="680" t="s">
        <v>639</v>
      </c>
      <c r="D257" s="733"/>
      <c r="E257" s="671" t="s">
        <v>505</v>
      </c>
      <c r="F257" s="707"/>
      <c r="G257" s="708">
        <v>100000</v>
      </c>
      <c r="H257" s="709">
        <v>1</v>
      </c>
      <c r="I257" s="731"/>
      <c r="J257" s="392">
        <f t="shared" si="25"/>
        <v>100000</v>
      </c>
      <c r="K257" s="709">
        <v>1</v>
      </c>
      <c r="L257" s="731"/>
      <c r="M257" s="392">
        <f t="shared" si="23"/>
        <v>100000</v>
      </c>
      <c r="N257" s="713">
        <f t="shared" si="22"/>
        <v>0</v>
      </c>
      <c r="O257" s="721"/>
      <c r="P257" s="392">
        <f t="shared" si="24"/>
        <v>0</v>
      </c>
      <c r="Q257" s="402"/>
      <c r="R257" s="359" t="str">
        <f t="shared" si="21"/>
        <v/>
      </c>
    </row>
    <row r="258" spans="1:18" s="360" customFormat="1">
      <c r="A258" s="705" t="s">
        <v>13</v>
      </c>
      <c r="B258" s="732"/>
      <c r="C258" s="680" t="s">
        <v>640</v>
      </c>
      <c r="D258" s="733"/>
      <c r="E258" s="671" t="s">
        <v>505</v>
      </c>
      <c r="F258" s="707"/>
      <c r="G258" s="708">
        <v>75000</v>
      </c>
      <c r="H258" s="709">
        <v>1</v>
      </c>
      <c r="I258" s="731"/>
      <c r="J258" s="392">
        <f t="shared" si="25"/>
        <v>75000</v>
      </c>
      <c r="K258" s="709">
        <v>1</v>
      </c>
      <c r="L258" s="731"/>
      <c r="M258" s="392">
        <f t="shared" si="23"/>
        <v>75000</v>
      </c>
      <c r="N258" s="713">
        <f t="shared" si="22"/>
        <v>0</v>
      </c>
      <c r="O258" s="721"/>
      <c r="P258" s="392">
        <f t="shared" si="24"/>
        <v>0</v>
      </c>
      <c r="Q258" s="402"/>
      <c r="R258" s="359" t="str">
        <f t="shared" si="21"/>
        <v/>
      </c>
    </row>
    <row r="259" spans="1:18" s="360" customFormat="1">
      <c r="A259" s="705" t="s">
        <v>13</v>
      </c>
      <c r="B259" s="732"/>
      <c r="C259" s="680" t="s">
        <v>641</v>
      </c>
      <c r="D259" s="733"/>
      <c r="E259" s="671" t="s">
        <v>505</v>
      </c>
      <c r="F259" s="707"/>
      <c r="G259" s="708">
        <v>140000</v>
      </c>
      <c r="H259" s="709">
        <v>1</v>
      </c>
      <c r="I259" s="731"/>
      <c r="J259" s="392">
        <f t="shared" si="25"/>
        <v>140000</v>
      </c>
      <c r="K259" s="709">
        <v>1</v>
      </c>
      <c r="L259" s="731"/>
      <c r="M259" s="392">
        <f t="shared" si="23"/>
        <v>140000</v>
      </c>
      <c r="N259" s="713">
        <f t="shared" si="22"/>
        <v>0</v>
      </c>
      <c r="O259" s="721"/>
      <c r="P259" s="392">
        <f t="shared" si="24"/>
        <v>0</v>
      </c>
      <c r="Q259" s="402"/>
      <c r="R259" s="359" t="str">
        <f t="shared" si="21"/>
        <v/>
      </c>
    </row>
    <row r="260" spans="1:18" s="360" customFormat="1">
      <c r="A260" s="705" t="s">
        <v>13</v>
      </c>
      <c r="B260" s="732"/>
      <c r="C260" s="680" t="s">
        <v>642</v>
      </c>
      <c r="D260" s="733"/>
      <c r="E260" s="671" t="s">
        <v>505</v>
      </c>
      <c r="F260" s="707"/>
      <c r="G260" s="708">
        <v>80000</v>
      </c>
      <c r="H260" s="709">
        <v>1</v>
      </c>
      <c r="I260" s="731"/>
      <c r="J260" s="392">
        <f t="shared" si="25"/>
        <v>80000</v>
      </c>
      <c r="K260" s="709">
        <v>1</v>
      </c>
      <c r="L260" s="731"/>
      <c r="M260" s="392">
        <f t="shared" si="23"/>
        <v>80000</v>
      </c>
      <c r="N260" s="713">
        <f t="shared" si="22"/>
        <v>0</v>
      </c>
      <c r="O260" s="721"/>
      <c r="P260" s="392">
        <f t="shared" si="24"/>
        <v>0</v>
      </c>
      <c r="Q260" s="402"/>
      <c r="R260" s="359" t="str">
        <f t="shared" si="21"/>
        <v/>
      </c>
    </row>
    <row r="261" spans="1:18" s="360" customFormat="1">
      <c r="A261" s="705" t="s">
        <v>13</v>
      </c>
      <c r="B261" s="732"/>
      <c r="C261" s="680" t="s">
        <v>555</v>
      </c>
      <c r="D261" s="733"/>
      <c r="E261" s="671" t="s">
        <v>505</v>
      </c>
      <c r="F261" s="707"/>
      <c r="G261" s="708">
        <v>30000</v>
      </c>
      <c r="H261" s="709">
        <v>1</v>
      </c>
      <c r="I261" s="731"/>
      <c r="J261" s="392">
        <f t="shared" si="25"/>
        <v>30000</v>
      </c>
      <c r="K261" s="709">
        <v>1</v>
      </c>
      <c r="L261" s="731"/>
      <c r="M261" s="392">
        <f t="shared" si="23"/>
        <v>30000</v>
      </c>
      <c r="N261" s="713">
        <f t="shared" si="22"/>
        <v>0</v>
      </c>
      <c r="O261" s="721"/>
      <c r="P261" s="392">
        <f t="shared" si="24"/>
        <v>0</v>
      </c>
      <c r="Q261" s="402"/>
      <c r="R261" s="359" t="str">
        <f t="shared" si="21"/>
        <v/>
      </c>
    </row>
    <row r="262" spans="1:18" s="360" customFormat="1">
      <c r="A262" s="705" t="s">
        <v>13</v>
      </c>
      <c r="B262" s="732"/>
      <c r="C262" s="680" t="s">
        <v>612</v>
      </c>
      <c r="D262" s="733" t="s">
        <v>613</v>
      </c>
      <c r="E262" s="671" t="s">
        <v>565</v>
      </c>
      <c r="F262" s="707"/>
      <c r="G262" s="708">
        <v>6200</v>
      </c>
      <c r="H262" s="709">
        <v>38</v>
      </c>
      <c r="I262" s="731"/>
      <c r="J262" s="392">
        <f t="shared" si="25"/>
        <v>235600</v>
      </c>
      <c r="K262" s="709">
        <v>38</v>
      </c>
      <c r="L262" s="731"/>
      <c r="M262" s="392">
        <f t="shared" si="23"/>
        <v>235600</v>
      </c>
      <c r="N262" s="713">
        <f t="shared" si="22"/>
        <v>0</v>
      </c>
      <c r="O262" s="721"/>
      <c r="P262" s="392">
        <f t="shared" si="24"/>
        <v>0</v>
      </c>
      <c r="Q262" s="402"/>
      <c r="R262" s="359" t="str">
        <f t="shared" si="21"/>
        <v/>
      </c>
    </row>
    <row r="263" spans="1:18" s="360" customFormat="1">
      <c r="A263" s="705" t="s">
        <v>12</v>
      </c>
      <c r="B263" s="732"/>
      <c r="C263" s="680" t="s">
        <v>614</v>
      </c>
      <c r="D263" s="733"/>
      <c r="E263" s="671" t="s">
        <v>565</v>
      </c>
      <c r="F263" s="707"/>
      <c r="G263" s="708">
        <v>4000</v>
      </c>
      <c r="H263" s="709">
        <v>38</v>
      </c>
      <c r="I263" s="731"/>
      <c r="J263" s="392">
        <f t="shared" si="25"/>
        <v>152000</v>
      </c>
      <c r="K263" s="709">
        <v>38</v>
      </c>
      <c r="L263" s="731"/>
      <c r="M263" s="392">
        <f t="shared" si="23"/>
        <v>152000</v>
      </c>
      <c r="N263" s="713">
        <f t="shared" si="22"/>
        <v>0</v>
      </c>
      <c r="O263" s="721"/>
      <c r="P263" s="392">
        <f t="shared" si="24"/>
        <v>0</v>
      </c>
      <c r="Q263" s="402"/>
      <c r="R263" s="359" t="str">
        <f t="shared" si="21"/>
        <v/>
      </c>
    </row>
    <row r="264" spans="1:18" s="360" customFormat="1">
      <c r="A264" s="705"/>
      <c r="B264" s="732"/>
      <c r="C264" s="680"/>
      <c r="D264" s="398"/>
      <c r="E264" s="397"/>
      <c r="F264" s="707"/>
      <c r="G264" s="708"/>
      <c r="H264" s="709"/>
      <c r="I264" s="731"/>
      <c r="J264" s="392">
        <f t="shared" si="25"/>
        <v>0</v>
      </c>
      <c r="K264" s="709"/>
      <c r="L264" s="731"/>
      <c r="M264" s="392">
        <f t="shared" si="23"/>
        <v>0</v>
      </c>
      <c r="N264" s="713">
        <f t="shared" si="22"/>
        <v>0</v>
      </c>
      <c r="O264" s="721"/>
      <c r="P264" s="392">
        <f t="shared" si="24"/>
        <v>0</v>
      </c>
      <c r="Q264" s="402"/>
      <c r="R264" s="359" t="str">
        <f t="shared" si="21"/>
        <v/>
      </c>
    </row>
    <row r="265" spans="1:18" s="360" customFormat="1">
      <c r="A265" s="705"/>
      <c r="B265" s="732"/>
      <c r="C265" s="680"/>
      <c r="D265" s="398"/>
      <c r="E265" s="397"/>
      <c r="F265" s="707"/>
      <c r="G265" s="708"/>
      <c r="H265" s="709"/>
      <c r="I265" s="731"/>
      <c r="J265" s="392">
        <f t="shared" si="25"/>
        <v>0</v>
      </c>
      <c r="K265" s="709"/>
      <c r="L265" s="731"/>
      <c r="M265" s="392">
        <f t="shared" si="23"/>
        <v>0</v>
      </c>
      <c r="N265" s="713">
        <f t="shared" si="22"/>
        <v>0</v>
      </c>
      <c r="O265" s="721"/>
      <c r="P265" s="392">
        <f t="shared" si="24"/>
        <v>0</v>
      </c>
      <c r="Q265" s="402"/>
      <c r="R265" s="359" t="str">
        <f t="shared" si="21"/>
        <v/>
      </c>
    </row>
    <row r="266" spans="1:18" s="360" customFormat="1">
      <c r="A266" s="705"/>
      <c r="B266" s="732"/>
      <c r="C266" s="680"/>
      <c r="D266" s="398"/>
      <c r="E266" s="397"/>
      <c r="F266" s="707"/>
      <c r="G266" s="708"/>
      <c r="H266" s="709"/>
      <c r="I266" s="731"/>
      <c r="J266" s="392">
        <f t="shared" si="25"/>
        <v>0</v>
      </c>
      <c r="K266" s="709"/>
      <c r="L266" s="731"/>
      <c r="M266" s="392">
        <f t="shared" si="23"/>
        <v>0</v>
      </c>
      <c r="N266" s="713">
        <f t="shared" si="22"/>
        <v>0</v>
      </c>
      <c r="O266" s="721"/>
      <c r="P266" s="392">
        <f t="shared" si="24"/>
        <v>0</v>
      </c>
      <c r="Q266" s="402"/>
      <c r="R266" s="359" t="str">
        <f t="shared" si="21"/>
        <v/>
      </c>
    </row>
    <row r="267" spans="1:18" s="360" customFormat="1">
      <c r="A267" s="705"/>
      <c r="B267" s="732"/>
      <c r="C267" s="680"/>
      <c r="D267" s="398"/>
      <c r="E267" s="397"/>
      <c r="F267" s="707"/>
      <c r="G267" s="708"/>
      <c r="H267" s="709"/>
      <c r="I267" s="731"/>
      <c r="J267" s="392">
        <f t="shared" si="25"/>
        <v>0</v>
      </c>
      <c r="K267" s="709"/>
      <c r="L267" s="731"/>
      <c r="M267" s="392">
        <f t="shared" si="23"/>
        <v>0</v>
      </c>
      <c r="N267" s="713">
        <f t="shared" si="22"/>
        <v>0</v>
      </c>
      <c r="O267" s="721"/>
      <c r="P267" s="392">
        <f t="shared" si="24"/>
        <v>0</v>
      </c>
      <c r="Q267" s="402"/>
      <c r="R267" s="359" t="str">
        <f t="shared" si="21"/>
        <v/>
      </c>
    </row>
    <row r="268" spans="1:18" s="360" customFormat="1">
      <c r="A268" s="705"/>
      <c r="B268" s="732"/>
      <c r="C268" s="680"/>
      <c r="D268" s="398"/>
      <c r="E268" s="397"/>
      <c r="F268" s="707"/>
      <c r="G268" s="708"/>
      <c r="H268" s="709"/>
      <c r="I268" s="731"/>
      <c r="J268" s="392">
        <f t="shared" si="25"/>
        <v>0</v>
      </c>
      <c r="K268" s="709"/>
      <c r="L268" s="731"/>
      <c r="M268" s="392">
        <f t="shared" si="23"/>
        <v>0</v>
      </c>
      <c r="N268" s="713">
        <f t="shared" si="22"/>
        <v>0</v>
      </c>
      <c r="O268" s="721"/>
      <c r="P268" s="392">
        <f t="shared" si="24"/>
        <v>0</v>
      </c>
      <c r="Q268" s="402"/>
      <c r="R268" s="359" t="str">
        <f t="shared" si="21"/>
        <v/>
      </c>
    </row>
    <row r="269" spans="1:18" s="360" customFormat="1">
      <c r="A269" s="705"/>
      <c r="B269" s="732"/>
      <c r="C269" s="680"/>
      <c r="D269" s="398"/>
      <c r="E269" s="397"/>
      <c r="F269" s="707"/>
      <c r="G269" s="708"/>
      <c r="H269" s="709"/>
      <c r="I269" s="731"/>
      <c r="J269" s="392">
        <f t="shared" si="25"/>
        <v>0</v>
      </c>
      <c r="K269" s="709"/>
      <c r="L269" s="731"/>
      <c r="M269" s="392">
        <f t="shared" si="23"/>
        <v>0</v>
      </c>
      <c r="N269" s="713">
        <f t="shared" si="22"/>
        <v>0</v>
      </c>
      <c r="O269" s="721"/>
      <c r="P269" s="392">
        <f t="shared" si="24"/>
        <v>0</v>
      </c>
      <c r="Q269" s="402"/>
      <c r="R269" s="359" t="str">
        <f t="shared" si="21"/>
        <v/>
      </c>
    </row>
    <row r="270" spans="1:18" s="360" customFormat="1">
      <c r="A270" s="705"/>
      <c r="B270" s="732"/>
      <c r="C270" s="680"/>
      <c r="D270" s="398"/>
      <c r="E270" s="397"/>
      <c r="F270" s="707"/>
      <c r="G270" s="708"/>
      <c r="H270" s="709"/>
      <c r="I270" s="731"/>
      <c r="J270" s="392">
        <f t="shared" si="25"/>
        <v>0</v>
      </c>
      <c r="K270" s="709"/>
      <c r="L270" s="731"/>
      <c r="M270" s="392">
        <f t="shared" si="23"/>
        <v>0</v>
      </c>
      <c r="N270" s="713">
        <f t="shared" si="22"/>
        <v>0</v>
      </c>
      <c r="O270" s="721"/>
      <c r="P270" s="392">
        <f t="shared" si="24"/>
        <v>0</v>
      </c>
      <c r="Q270" s="402"/>
      <c r="R270" s="359" t="str">
        <f t="shared" si="21"/>
        <v/>
      </c>
    </row>
    <row r="271" spans="1:18" s="360" customFormat="1">
      <c r="A271" s="705"/>
      <c r="B271" s="732"/>
      <c r="C271" s="680"/>
      <c r="D271" s="398"/>
      <c r="E271" s="397"/>
      <c r="F271" s="707"/>
      <c r="G271" s="708"/>
      <c r="H271" s="709"/>
      <c r="I271" s="731"/>
      <c r="J271" s="392">
        <f t="shared" si="25"/>
        <v>0</v>
      </c>
      <c r="K271" s="709"/>
      <c r="L271" s="731"/>
      <c r="M271" s="392">
        <f t="shared" si="23"/>
        <v>0</v>
      </c>
      <c r="N271" s="713">
        <f t="shared" si="22"/>
        <v>0</v>
      </c>
      <c r="O271" s="721"/>
      <c r="P271" s="392">
        <f t="shared" si="24"/>
        <v>0</v>
      </c>
      <c r="Q271" s="402"/>
      <c r="R271" s="359" t="str">
        <f t="shared" si="21"/>
        <v/>
      </c>
    </row>
    <row r="272" spans="1:18" s="360" customFormat="1">
      <c r="A272" s="705"/>
      <c r="B272" s="732"/>
      <c r="C272" s="680"/>
      <c r="D272" s="398"/>
      <c r="E272" s="397"/>
      <c r="F272" s="707"/>
      <c r="G272" s="708"/>
      <c r="H272" s="709"/>
      <c r="I272" s="731"/>
      <c r="J272" s="392">
        <f t="shared" si="25"/>
        <v>0</v>
      </c>
      <c r="K272" s="709"/>
      <c r="L272" s="731"/>
      <c r="M272" s="392">
        <f t="shared" si="23"/>
        <v>0</v>
      </c>
      <c r="N272" s="713">
        <f t="shared" si="22"/>
        <v>0</v>
      </c>
      <c r="O272" s="721"/>
      <c r="P272" s="392">
        <f t="shared" si="24"/>
        <v>0</v>
      </c>
      <c r="Q272" s="402"/>
      <c r="R272" s="359" t="str">
        <f t="shared" si="21"/>
        <v/>
      </c>
    </row>
    <row r="273" spans="1:18" s="360" customFormat="1">
      <c r="A273" s="705"/>
      <c r="B273" s="732"/>
      <c r="C273" s="680"/>
      <c r="D273" s="398"/>
      <c r="E273" s="397"/>
      <c r="F273" s="707"/>
      <c r="G273" s="708"/>
      <c r="H273" s="709"/>
      <c r="I273" s="731"/>
      <c r="J273" s="392">
        <f t="shared" si="25"/>
        <v>0</v>
      </c>
      <c r="K273" s="709"/>
      <c r="L273" s="731"/>
      <c r="M273" s="392">
        <f t="shared" si="23"/>
        <v>0</v>
      </c>
      <c r="N273" s="713">
        <f t="shared" si="22"/>
        <v>0</v>
      </c>
      <c r="O273" s="721"/>
      <c r="P273" s="392">
        <f t="shared" si="24"/>
        <v>0</v>
      </c>
      <c r="Q273" s="402"/>
      <c r="R273" s="359" t="str">
        <f t="shared" si="21"/>
        <v/>
      </c>
    </row>
    <row r="274" spans="1:18" s="360" customFormat="1">
      <c r="A274" s="705"/>
      <c r="B274" s="732"/>
      <c r="C274" s="680"/>
      <c r="D274" s="398"/>
      <c r="E274" s="397"/>
      <c r="F274" s="707"/>
      <c r="G274" s="708"/>
      <c r="H274" s="709"/>
      <c r="I274" s="731"/>
      <c r="J274" s="392">
        <f t="shared" si="25"/>
        <v>0</v>
      </c>
      <c r="K274" s="709"/>
      <c r="L274" s="731"/>
      <c r="M274" s="392">
        <f t="shared" si="23"/>
        <v>0</v>
      </c>
      <c r="N274" s="713">
        <f t="shared" si="22"/>
        <v>0</v>
      </c>
      <c r="O274" s="721"/>
      <c r="P274" s="392">
        <f t="shared" si="24"/>
        <v>0</v>
      </c>
      <c r="Q274" s="402"/>
      <c r="R274" s="359" t="str">
        <f t="shared" si="21"/>
        <v/>
      </c>
    </row>
    <row r="275" spans="1:18" s="360" customFormat="1">
      <c r="A275" s="705"/>
      <c r="B275" s="732"/>
      <c r="C275" s="680"/>
      <c r="D275" s="398"/>
      <c r="E275" s="397"/>
      <c r="F275" s="707"/>
      <c r="G275" s="708"/>
      <c r="H275" s="709"/>
      <c r="I275" s="731"/>
      <c r="J275" s="392">
        <f t="shared" si="25"/>
        <v>0</v>
      </c>
      <c r="K275" s="709"/>
      <c r="L275" s="731"/>
      <c r="M275" s="392">
        <f t="shared" si="23"/>
        <v>0</v>
      </c>
      <c r="N275" s="713">
        <f t="shared" si="22"/>
        <v>0</v>
      </c>
      <c r="O275" s="721"/>
      <c r="P275" s="392">
        <f t="shared" si="24"/>
        <v>0</v>
      </c>
      <c r="Q275" s="402"/>
      <c r="R275" s="359" t="str">
        <f t="shared" si="21"/>
        <v/>
      </c>
    </row>
    <row r="276" spans="1:18" s="360" customFormat="1">
      <c r="A276" s="705"/>
      <c r="B276" s="732"/>
      <c r="C276" s="680"/>
      <c r="D276" s="398"/>
      <c r="E276" s="397"/>
      <c r="F276" s="707"/>
      <c r="G276" s="708"/>
      <c r="H276" s="709"/>
      <c r="I276" s="731"/>
      <c r="J276" s="392">
        <f t="shared" si="25"/>
        <v>0</v>
      </c>
      <c r="K276" s="709"/>
      <c r="L276" s="731"/>
      <c r="M276" s="392">
        <f t="shared" si="23"/>
        <v>0</v>
      </c>
      <c r="N276" s="713">
        <f t="shared" si="22"/>
        <v>0</v>
      </c>
      <c r="O276" s="721"/>
      <c r="P276" s="392">
        <f t="shared" si="24"/>
        <v>0</v>
      </c>
      <c r="Q276" s="402"/>
      <c r="R276" s="359" t="str">
        <f t="shared" si="21"/>
        <v/>
      </c>
    </row>
    <row r="277" spans="1:18" s="360" customFormat="1">
      <c r="A277" s="705"/>
      <c r="B277" s="732"/>
      <c r="C277" s="680"/>
      <c r="D277" s="398"/>
      <c r="E277" s="397"/>
      <c r="F277" s="707"/>
      <c r="G277" s="708"/>
      <c r="H277" s="709"/>
      <c r="I277" s="731"/>
      <c r="J277" s="392">
        <f t="shared" si="25"/>
        <v>0</v>
      </c>
      <c r="K277" s="709"/>
      <c r="L277" s="731"/>
      <c r="M277" s="392">
        <f t="shared" si="23"/>
        <v>0</v>
      </c>
      <c r="N277" s="713">
        <f t="shared" si="22"/>
        <v>0</v>
      </c>
      <c r="O277" s="721"/>
      <c r="P277" s="392">
        <f t="shared" si="24"/>
        <v>0</v>
      </c>
      <c r="Q277" s="402"/>
      <c r="R277" s="359" t="str">
        <f t="shared" si="21"/>
        <v/>
      </c>
    </row>
    <row r="278" spans="1:18" s="360" customFormat="1">
      <c r="A278" s="705"/>
      <c r="B278" s="732"/>
      <c r="C278" s="680"/>
      <c r="D278" s="398"/>
      <c r="E278" s="397"/>
      <c r="F278" s="707"/>
      <c r="G278" s="708"/>
      <c r="H278" s="709"/>
      <c r="I278" s="731"/>
      <c r="J278" s="392">
        <f t="shared" si="25"/>
        <v>0</v>
      </c>
      <c r="K278" s="709"/>
      <c r="L278" s="731"/>
      <c r="M278" s="392">
        <f t="shared" si="23"/>
        <v>0</v>
      </c>
      <c r="N278" s="713">
        <f t="shared" si="22"/>
        <v>0</v>
      </c>
      <c r="O278" s="721"/>
      <c r="P278" s="392">
        <f t="shared" si="24"/>
        <v>0</v>
      </c>
      <c r="Q278" s="402"/>
      <c r="R278" s="359" t="str">
        <f t="shared" si="21"/>
        <v/>
      </c>
    </row>
    <row r="279" spans="1:18" s="360" customFormat="1">
      <c r="A279" s="705"/>
      <c r="B279" s="732"/>
      <c r="C279" s="680"/>
      <c r="D279" s="398"/>
      <c r="E279" s="397"/>
      <c r="F279" s="707"/>
      <c r="G279" s="708"/>
      <c r="H279" s="709"/>
      <c r="I279" s="731"/>
      <c r="J279" s="392">
        <f t="shared" si="25"/>
        <v>0</v>
      </c>
      <c r="K279" s="709"/>
      <c r="L279" s="731"/>
      <c r="M279" s="392">
        <f t="shared" si="23"/>
        <v>0</v>
      </c>
      <c r="N279" s="713">
        <f t="shared" si="22"/>
        <v>0</v>
      </c>
      <c r="O279" s="721"/>
      <c r="P279" s="392">
        <f t="shared" si="24"/>
        <v>0</v>
      </c>
      <c r="Q279" s="402"/>
      <c r="R279" s="359" t="str">
        <f t="shared" si="21"/>
        <v/>
      </c>
    </row>
    <row r="280" spans="1:18" s="360" customFormat="1">
      <c r="A280" s="705"/>
      <c r="B280" s="732"/>
      <c r="C280" s="680"/>
      <c r="D280" s="398"/>
      <c r="E280" s="397"/>
      <c r="F280" s="707"/>
      <c r="G280" s="708"/>
      <c r="H280" s="709"/>
      <c r="I280" s="731"/>
      <c r="J280" s="392">
        <f t="shared" si="25"/>
        <v>0</v>
      </c>
      <c r="K280" s="709"/>
      <c r="L280" s="731"/>
      <c r="M280" s="392">
        <f t="shared" si="23"/>
        <v>0</v>
      </c>
      <c r="N280" s="713">
        <f t="shared" si="22"/>
        <v>0</v>
      </c>
      <c r="O280" s="721"/>
      <c r="P280" s="392">
        <f t="shared" si="24"/>
        <v>0</v>
      </c>
      <c r="Q280" s="402"/>
      <c r="R280" s="359" t="str">
        <f t="shared" si="21"/>
        <v/>
      </c>
    </row>
    <row r="281" spans="1:18" s="360" customFormat="1">
      <c r="A281" s="705"/>
      <c r="B281" s="732"/>
      <c r="C281" s="680"/>
      <c r="D281" s="398"/>
      <c r="E281" s="397"/>
      <c r="F281" s="707"/>
      <c r="G281" s="708"/>
      <c r="H281" s="709"/>
      <c r="I281" s="731"/>
      <c r="J281" s="392">
        <f t="shared" si="25"/>
        <v>0</v>
      </c>
      <c r="K281" s="709"/>
      <c r="L281" s="731"/>
      <c r="M281" s="392">
        <f t="shared" si="23"/>
        <v>0</v>
      </c>
      <c r="N281" s="713">
        <f t="shared" si="22"/>
        <v>0</v>
      </c>
      <c r="O281" s="721"/>
      <c r="P281" s="392">
        <f t="shared" si="24"/>
        <v>0</v>
      </c>
      <c r="Q281" s="402"/>
      <c r="R281" s="359" t="str">
        <f t="shared" si="21"/>
        <v/>
      </c>
    </row>
    <row r="282" spans="1:18" s="360" customFormat="1">
      <c r="A282" s="705"/>
      <c r="B282" s="732"/>
      <c r="C282" s="680"/>
      <c r="D282" s="398"/>
      <c r="E282" s="397"/>
      <c r="F282" s="707"/>
      <c r="G282" s="708"/>
      <c r="H282" s="709"/>
      <c r="I282" s="731"/>
      <c r="J282" s="392">
        <f t="shared" si="25"/>
        <v>0</v>
      </c>
      <c r="K282" s="709"/>
      <c r="L282" s="731"/>
      <c r="M282" s="392">
        <f t="shared" si="23"/>
        <v>0</v>
      </c>
      <c r="N282" s="713">
        <f t="shared" si="22"/>
        <v>0</v>
      </c>
      <c r="O282" s="721"/>
      <c r="P282" s="392">
        <f t="shared" si="24"/>
        <v>0</v>
      </c>
      <c r="Q282" s="402"/>
      <c r="R282" s="359" t="str">
        <f t="shared" si="21"/>
        <v/>
      </c>
    </row>
    <row r="283" spans="1:18" s="360" customFormat="1">
      <c r="A283" s="705"/>
      <c r="B283" s="732"/>
      <c r="C283" s="680"/>
      <c r="D283" s="398"/>
      <c r="E283" s="397"/>
      <c r="F283" s="707"/>
      <c r="G283" s="708"/>
      <c r="H283" s="709"/>
      <c r="I283" s="731"/>
      <c r="J283" s="392">
        <f t="shared" si="25"/>
        <v>0</v>
      </c>
      <c r="K283" s="709"/>
      <c r="L283" s="731"/>
      <c r="M283" s="392">
        <f t="shared" si="23"/>
        <v>0</v>
      </c>
      <c r="N283" s="713">
        <f t="shared" si="22"/>
        <v>0</v>
      </c>
      <c r="O283" s="721"/>
      <c r="P283" s="392">
        <f t="shared" si="24"/>
        <v>0</v>
      </c>
      <c r="Q283" s="402"/>
      <c r="R283" s="359" t="str">
        <f t="shared" si="21"/>
        <v/>
      </c>
    </row>
    <row r="284" spans="1:18" s="360" customFormat="1">
      <c r="A284" s="705"/>
      <c r="B284" s="732"/>
      <c r="C284" s="680"/>
      <c r="D284" s="398"/>
      <c r="E284" s="397"/>
      <c r="F284" s="707"/>
      <c r="G284" s="708"/>
      <c r="H284" s="709"/>
      <c r="I284" s="731"/>
      <c r="J284" s="392">
        <f t="shared" si="25"/>
        <v>0</v>
      </c>
      <c r="K284" s="709"/>
      <c r="L284" s="731"/>
      <c r="M284" s="392">
        <f t="shared" si="23"/>
        <v>0</v>
      </c>
      <c r="N284" s="713">
        <f t="shared" si="22"/>
        <v>0</v>
      </c>
      <c r="O284" s="721"/>
      <c r="P284" s="392">
        <f t="shared" si="24"/>
        <v>0</v>
      </c>
      <c r="Q284" s="402"/>
      <c r="R284" s="359" t="str">
        <f t="shared" si="21"/>
        <v/>
      </c>
    </row>
    <row r="285" spans="1:18" s="360" customFormat="1">
      <c r="A285" s="705"/>
      <c r="B285" s="732"/>
      <c r="C285" s="680"/>
      <c r="D285" s="398"/>
      <c r="E285" s="397"/>
      <c r="F285" s="707"/>
      <c r="G285" s="708"/>
      <c r="H285" s="709"/>
      <c r="I285" s="731"/>
      <c r="J285" s="392">
        <f t="shared" si="25"/>
        <v>0</v>
      </c>
      <c r="K285" s="709"/>
      <c r="L285" s="731"/>
      <c r="M285" s="392">
        <f t="shared" si="23"/>
        <v>0</v>
      </c>
      <c r="N285" s="713">
        <f t="shared" si="22"/>
        <v>0</v>
      </c>
      <c r="O285" s="721"/>
      <c r="P285" s="392">
        <f t="shared" si="24"/>
        <v>0</v>
      </c>
      <c r="Q285" s="402"/>
      <c r="R285" s="359" t="str">
        <f t="shared" si="21"/>
        <v/>
      </c>
    </row>
    <row r="286" spans="1:18" s="360" customFormat="1">
      <c r="A286" s="705"/>
      <c r="B286" s="732"/>
      <c r="C286" s="680"/>
      <c r="D286" s="398"/>
      <c r="E286" s="397"/>
      <c r="F286" s="707"/>
      <c r="G286" s="708"/>
      <c r="H286" s="709"/>
      <c r="I286" s="731"/>
      <c r="J286" s="392">
        <f t="shared" si="25"/>
        <v>0</v>
      </c>
      <c r="K286" s="709"/>
      <c r="L286" s="731"/>
      <c r="M286" s="392">
        <f t="shared" si="23"/>
        <v>0</v>
      </c>
      <c r="N286" s="713">
        <f t="shared" si="22"/>
        <v>0</v>
      </c>
      <c r="O286" s="721"/>
      <c r="P286" s="392">
        <f t="shared" si="24"/>
        <v>0</v>
      </c>
      <c r="Q286" s="402"/>
      <c r="R286" s="359" t="str">
        <f t="shared" si="21"/>
        <v/>
      </c>
    </row>
    <row r="287" spans="1:18" s="360" customFormat="1">
      <c r="A287" s="705"/>
      <c r="B287" s="732"/>
      <c r="C287" s="680"/>
      <c r="D287" s="398"/>
      <c r="E287" s="397"/>
      <c r="F287" s="707"/>
      <c r="G287" s="708"/>
      <c r="H287" s="709"/>
      <c r="I287" s="731"/>
      <c r="J287" s="392">
        <f t="shared" si="25"/>
        <v>0</v>
      </c>
      <c r="K287" s="709"/>
      <c r="L287" s="731"/>
      <c r="M287" s="392">
        <f t="shared" si="23"/>
        <v>0</v>
      </c>
      <c r="N287" s="713">
        <f t="shared" si="22"/>
        <v>0</v>
      </c>
      <c r="O287" s="721"/>
      <c r="P287" s="392">
        <f t="shared" si="24"/>
        <v>0</v>
      </c>
      <c r="Q287" s="402"/>
      <c r="R287" s="359" t="str">
        <f t="shared" si="21"/>
        <v/>
      </c>
    </row>
    <row r="288" spans="1:18" s="360" customFormat="1">
      <c r="A288" s="705"/>
      <c r="B288" s="732"/>
      <c r="C288" s="680"/>
      <c r="D288" s="398"/>
      <c r="E288" s="397"/>
      <c r="F288" s="707"/>
      <c r="G288" s="708"/>
      <c r="H288" s="709"/>
      <c r="I288" s="731"/>
      <c r="J288" s="392">
        <f t="shared" si="25"/>
        <v>0</v>
      </c>
      <c r="K288" s="709"/>
      <c r="L288" s="731"/>
      <c r="M288" s="392">
        <f t="shared" si="23"/>
        <v>0</v>
      </c>
      <c r="N288" s="713">
        <f t="shared" si="22"/>
        <v>0</v>
      </c>
      <c r="O288" s="721"/>
      <c r="P288" s="392">
        <f t="shared" si="24"/>
        <v>0</v>
      </c>
      <c r="Q288" s="402"/>
      <c r="R288" s="359" t="str">
        <f t="shared" si="21"/>
        <v/>
      </c>
    </row>
    <row r="289" spans="1:21" s="360" customFormat="1">
      <c r="A289" s="705"/>
      <c r="B289" s="732"/>
      <c r="C289" s="680"/>
      <c r="D289" s="398"/>
      <c r="E289" s="397"/>
      <c r="F289" s="707"/>
      <c r="G289" s="708"/>
      <c r="H289" s="709"/>
      <c r="I289" s="731"/>
      <c r="J289" s="392">
        <f t="shared" si="25"/>
        <v>0</v>
      </c>
      <c r="K289" s="709"/>
      <c r="L289" s="731"/>
      <c r="M289" s="392">
        <f t="shared" si="23"/>
        <v>0</v>
      </c>
      <c r="N289" s="713">
        <f t="shared" si="22"/>
        <v>0</v>
      </c>
      <c r="O289" s="721"/>
      <c r="P289" s="392">
        <f t="shared" si="24"/>
        <v>0</v>
      </c>
      <c r="Q289" s="402"/>
      <c r="R289" s="359" t="str">
        <f t="shared" si="21"/>
        <v/>
      </c>
    </row>
    <row r="290" spans="1:21" s="360" customFormat="1">
      <c r="A290" s="705"/>
      <c r="B290" s="732"/>
      <c r="C290" s="680"/>
      <c r="D290" s="398"/>
      <c r="E290" s="397"/>
      <c r="F290" s="707"/>
      <c r="G290" s="708"/>
      <c r="H290" s="709"/>
      <c r="I290" s="731"/>
      <c r="J290" s="392">
        <f t="shared" si="25"/>
        <v>0</v>
      </c>
      <c r="K290" s="709"/>
      <c r="L290" s="731"/>
      <c r="M290" s="392">
        <f>$G290*K290</f>
        <v>0</v>
      </c>
      <c r="N290" s="713">
        <f t="shared" si="22"/>
        <v>0</v>
      </c>
      <c r="O290" s="721"/>
      <c r="P290" s="392">
        <f t="shared" si="24"/>
        <v>0</v>
      </c>
      <c r="Q290" s="402"/>
      <c r="R290" s="359" t="str">
        <f t="shared" si="21"/>
        <v/>
      </c>
    </row>
    <row r="291" spans="1:21" s="360" customFormat="1">
      <c r="A291" s="705"/>
      <c r="B291" s="732"/>
      <c r="C291" s="680"/>
      <c r="D291" s="398"/>
      <c r="E291" s="397"/>
      <c r="F291" s="707"/>
      <c r="G291" s="708"/>
      <c r="H291" s="709"/>
      <c r="I291" s="731"/>
      <c r="J291" s="392">
        <f t="shared" si="25"/>
        <v>0</v>
      </c>
      <c r="K291" s="709"/>
      <c r="L291" s="731"/>
      <c r="M291" s="392">
        <f t="shared" ref="M291:M299" si="26">$G291*K291</f>
        <v>0</v>
      </c>
      <c r="N291" s="713">
        <f t="shared" si="22"/>
        <v>0</v>
      </c>
      <c r="O291" s="721"/>
      <c r="P291" s="392">
        <f t="shared" si="24"/>
        <v>0</v>
      </c>
      <c r="Q291" s="402"/>
      <c r="R291" s="359" t="str">
        <f t="shared" si="21"/>
        <v/>
      </c>
    </row>
    <row r="292" spans="1:21" s="360" customFormat="1">
      <c r="A292" s="705"/>
      <c r="B292" s="732"/>
      <c r="C292" s="680"/>
      <c r="D292" s="398"/>
      <c r="E292" s="397"/>
      <c r="F292" s="707"/>
      <c r="G292" s="708"/>
      <c r="H292" s="709"/>
      <c r="I292" s="731"/>
      <c r="J292" s="392">
        <f t="shared" si="25"/>
        <v>0</v>
      </c>
      <c r="K292" s="709"/>
      <c r="L292" s="731"/>
      <c r="M292" s="392">
        <f t="shared" si="26"/>
        <v>0</v>
      </c>
      <c r="N292" s="713">
        <f t="shared" si="22"/>
        <v>0</v>
      </c>
      <c r="O292" s="721"/>
      <c r="P292" s="392">
        <f t="shared" si="24"/>
        <v>0</v>
      </c>
      <c r="Q292" s="402"/>
      <c r="R292" s="359" t="str">
        <f t="shared" si="21"/>
        <v/>
      </c>
    </row>
    <row r="293" spans="1:21" s="360" customFormat="1">
      <c r="A293" s="705"/>
      <c r="B293" s="732"/>
      <c r="C293" s="680"/>
      <c r="D293" s="398"/>
      <c r="E293" s="397"/>
      <c r="F293" s="718"/>
      <c r="G293" s="708"/>
      <c r="H293" s="709"/>
      <c r="I293" s="731"/>
      <c r="J293" s="392">
        <f t="shared" si="25"/>
        <v>0</v>
      </c>
      <c r="K293" s="709"/>
      <c r="L293" s="731"/>
      <c r="M293" s="392">
        <f t="shared" si="26"/>
        <v>0</v>
      </c>
      <c r="N293" s="713">
        <f t="shared" si="22"/>
        <v>0</v>
      </c>
      <c r="O293" s="721"/>
      <c r="P293" s="392">
        <f t="shared" si="24"/>
        <v>0</v>
      </c>
      <c r="Q293" s="402"/>
      <c r="R293" s="359" t="str">
        <f t="shared" si="21"/>
        <v/>
      </c>
    </row>
    <row r="294" spans="1:21" s="360" customFormat="1">
      <c r="A294" s="705"/>
      <c r="B294" s="732"/>
      <c r="C294" s="680"/>
      <c r="D294" s="398"/>
      <c r="E294" s="397"/>
      <c r="F294" s="718"/>
      <c r="G294" s="708"/>
      <c r="H294" s="709"/>
      <c r="I294" s="731"/>
      <c r="J294" s="392">
        <f t="shared" si="25"/>
        <v>0</v>
      </c>
      <c r="K294" s="709"/>
      <c r="L294" s="731"/>
      <c r="M294" s="392">
        <f t="shared" si="26"/>
        <v>0</v>
      </c>
      <c r="N294" s="713">
        <f t="shared" si="22"/>
        <v>0</v>
      </c>
      <c r="O294" s="721"/>
      <c r="P294" s="392">
        <f t="shared" si="24"/>
        <v>0</v>
      </c>
      <c r="Q294" s="402"/>
      <c r="R294" s="359" t="str">
        <f t="shared" si="21"/>
        <v/>
      </c>
    </row>
    <row r="295" spans="1:21" s="360" customFormat="1">
      <c r="A295" s="705"/>
      <c r="B295" s="732"/>
      <c r="C295" s="680"/>
      <c r="D295" s="398"/>
      <c r="E295" s="397"/>
      <c r="F295" s="718"/>
      <c r="G295" s="708"/>
      <c r="H295" s="709"/>
      <c r="I295" s="731"/>
      <c r="J295" s="392">
        <f t="shared" si="25"/>
        <v>0</v>
      </c>
      <c r="K295" s="709"/>
      <c r="L295" s="731"/>
      <c r="M295" s="392">
        <f t="shared" si="26"/>
        <v>0</v>
      </c>
      <c r="N295" s="713">
        <f t="shared" si="22"/>
        <v>0</v>
      </c>
      <c r="O295" s="721"/>
      <c r="P295" s="392">
        <f t="shared" si="24"/>
        <v>0</v>
      </c>
      <c r="Q295" s="402"/>
      <c r="R295" s="359" t="str">
        <f t="shared" si="21"/>
        <v/>
      </c>
    </row>
    <row r="296" spans="1:21" s="360" customFormat="1">
      <c r="A296" s="705"/>
      <c r="B296" s="732"/>
      <c r="C296" s="680"/>
      <c r="D296" s="398"/>
      <c r="E296" s="397"/>
      <c r="F296" s="718"/>
      <c r="G296" s="708"/>
      <c r="H296" s="709"/>
      <c r="I296" s="731"/>
      <c r="J296" s="392">
        <f t="shared" si="25"/>
        <v>0</v>
      </c>
      <c r="K296" s="709"/>
      <c r="L296" s="731"/>
      <c r="M296" s="392">
        <f t="shared" si="26"/>
        <v>0</v>
      </c>
      <c r="N296" s="713">
        <f t="shared" si="22"/>
        <v>0</v>
      </c>
      <c r="O296" s="721"/>
      <c r="P296" s="392">
        <f t="shared" si="24"/>
        <v>0</v>
      </c>
      <c r="Q296" s="402"/>
      <c r="R296" s="359" t="str">
        <f t="shared" si="21"/>
        <v/>
      </c>
    </row>
    <row r="297" spans="1:21" s="360" customFormat="1">
      <c r="A297" s="705"/>
      <c r="B297" s="732"/>
      <c r="C297" s="680"/>
      <c r="D297" s="398"/>
      <c r="E297" s="397"/>
      <c r="F297" s="718"/>
      <c r="G297" s="708"/>
      <c r="H297" s="709"/>
      <c r="I297" s="731"/>
      <c r="J297" s="392">
        <f t="shared" si="25"/>
        <v>0</v>
      </c>
      <c r="K297" s="709"/>
      <c r="L297" s="731"/>
      <c r="M297" s="392">
        <f t="shared" si="26"/>
        <v>0</v>
      </c>
      <c r="N297" s="713">
        <f t="shared" si="22"/>
        <v>0</v>
      </c>
      <c r="O297" s="721"/>
      <c r="P297" s="392">
        <f t="shared" si="24"/>
        <v>0</v>
      </c>
      <c r="Q297" s="402"/>
      <c r="R297" s="359" t="str">
        <f t="shared" si="21"/>
        <v/>
      </c>
    </row>
    <row r="298" spans="1:21" s="360" customFormat="1">
      <c r="A298" s="705"/>
      <c r="B298" s="732"/>
      <c r="C298" s="680"/>
      <c r="D298" s="398"/>
      <c r="E298" s="397"/>
      <c r="F298" s="721"/>
      <c r="G298" s="734"/>
      <c r="H298" s="709"/>
      <c r="I298" s="731"/>
      <c r="J298" s="392">
        <f t="shared" si="25"/>
        <v>0</v>
      </c>
      <c r="K298" s="709"/>
      <c r="L298" s="731"/>
      <c r="M298" s="392">
        <f t="shared" si="26"/>
        <v>0</v>
      </c>
      <c r="N298" s="713">
        <f t="shared" si="22"/>
        <v>0</v>
      </c>
      <c r="O298" s="721"/>
      <c r="P298" s="392">
        <f t="shared" si="24"/>
        <v>0</v>
      </c>
      <c r="Q298" s="402"/>
      <c r="R298" s="359" t="str">
        <f t="shared" si="21"/>
        <v/>
      </c>
    </row>
    <row r="299" spans="1:21" s="360" customFormat="1" ht="13.8" thickBot="1">
      <c r="A299" s="705"/>
      <c r="B299" s="732"/>
      <c r="C299" s="680"/>
      <c r="D299" s="398"/>
      <c r="E299" s="397"/>
      <c r="F299" s="735"/>
      <c r="G299" s="736"/>
      <c r="H299" s="719"/>
      <c r="I299" s="737"/>
      <c r="J299" s="392">
        <f t="shared" si="25"/>
        <v>0</v>
      </c>
      <c r="K299" s="709"/>
      <c r="L299" s="731"/>
      <c r="M299" s="392">
        <f t="shared" si="26"/>
        <v>0</v>
      </c>
      <c r="N299" s="713">
        <f t="shared" si="22"/>
        <v>0</v>
      </c>
      <c r="O299" s="721"/>
      <c r="P299" s="392">
        <f t="shared" si="24"/>
        <v>0</v>
      </c>
      <c r="Q299" s="391"/>
      <c r="R299" s="359" t="str">
        <f t="shared" si="21"/>
        <v/>
      </c>
    </row>
    <row r="300" spans="1:21" s="360" customFormat="1" ht="13.8" thickTop="1">
      <c r="A300" s="390" t="s">
        <v>508</v>
      </c>
      <c r="B300" s="389" t="s">
        <v>569</v>
      </c>
      <c r="C300" s="388"/>
      <c r="D300" s="387" t="s">
        <v>570</v>
      </c>
      <c r="E300" s="386" t="s">
        <v>575</v>
      </c>
      <c r="F300" s="738"/>
      <c r="G300" s="385" t="s">
        <v>643</v>
      </c>
      <c r="H300" s="739" t="s">
        <v>508</v>
      </c>
      <c r="I300" s="740"/>
      <c r="J300" s="383">
        <f>SUMIFS(J250:J299,$A250:$A299,"設備費")</f>
        <v>2670760</v>
      </c>
      <c r="K300" s="739" t="s">
        <v>292</v>
      </c>
      <c r="L300" s="741"/>
      <c r="M300" s="383">
        <f>SUMIFS(M250:M299,$A250:$A299,"設備費")</f>
        <v>2670760</v>
      </c>
      <c r="N300" s="739" t="s">
        <v>292</v>
      </c>
      <c r="O300" s="741"/>
      <c r="P300" s="383">
        <f>SUMIFS(P250:P299,$A250:$A299,"設備費")</f>
        <v>0</v>
      </c>
      <c r="Q300" s="382" t="s">
        <v>508</v>
      </c>
      <c r="R300" s="359" t="str">
        <f t="shared" si="21"/>
        <v/>
      </c>
      <c r="S300" s="360" t="s">
        <v>301</v>
      </c>
    </row>
    <row r="301" spans="1:21" s="360" customFormat="1">
      <c r="A301" s="381" t="s">
        <v>508</v>
      </c>
      <c r="B301" s="380" t="s">
        <v>571</v>
      </c>
      <c r="C301" s="379"/>
      <c r="D301" s="378" t="s">
        <v>645</v>
      </c>
      <c r="E301" s="377" t="s">
        <v>508</v>
      </c>
      <c r="F301" s="742"/>
      <c r="G301" s="376" t="s">
        <v>575</v>
      </c>
      <c r="H301" s="743" t="s">
        <v>643</v>
      </c>
      <c r="I301" s="731"/>
      <c r="J301" s="374">
        <f>SUMIFS(J250:J299,$A250:$A299,"工事費")</f>
        <v>152000</v>
      </c>
      <c r="K301" s="743" t="s">
        <v>292</v>
      </c>
      <c r="L301" s="721"/>
      <c r="M301" s="374">
        <f>SUMIFS(M250:M299,$A250:$A299,"工事費")</f>
        <v>152000</v>
      </c>
      <c r="N301" s="743" t="s">
        <v>292</v>
      </c>
      <c r="O301" s="721"/>
      <c r="P301" s="374">
        <f>SUMIFS(P250:P299,$A250:$A299,"工事費")</f>
        <v>0</v>
      </c>
      <c r="Q301" s="373" t="s">
        <v>508</v>
      </c>
      <c r="R301" s="359" t="str">
        <f t="shared" si="21"/>
        <v/>
      </c>
      <c r="S301" s="372" t="s">
        <v>298</v>
      </c>
      <c r="T301" s="372" t="s">
        <v>572</v>
      </c>
      <c r="U301" s="372" t="s">
        <v>296</v>
      </c>
    </row>
    <row r="302" spans="1:21" s="360" customFormat="1" ht="13.8" thickBot="1">
      <c r="A302" s="371" t="s">
        <v>575</v>
      </c>
      <c r="B302" s="370" t="s">
        <v>573</v>
      </c>
      <c r="C302" s="369"/>
      <c r="D302" s="368" t="s">
        <v>625</v>
      </c>
      <c r="E302" s="367" t="s">
        <v>508</v>
      </c>
      <c r="F302" s="744"/>
      <c r="G302" s="366" t="s">
        <v>508</v>
      </c>
      <c r="H302" s="745" t="s">
        <v>643</v>
      </c>
      <c r="I302" s="746"/>
      <c r="J302" s="365">
        <f>SUM(J250:J299)</f>
        <v>2822760</v>
      </c>
      <c r="K302" s="745" t="s">
        <v>292</v>
      </c>
      <c r="L302" s="747"/>
      <c r="M302" s="365">
        <f>SUM(M250:M299)</f>
        <v>2822760</v>
      </c>
      <c r="N302" s="745" t="s">
        <v>292</v>
      </c>
      <c r="O302" s="747"/>
      <c r="P302" s="363">
        <f>SUM(P250:P299)</f>
        <v>0</v>
      </c>
      <c r="Q302" s="362" t="s">
        <v>508</v>
      </c>
      <c r="R302" s="359" t="str">
        <f t="shared" si="21"/>
        <v/>
      </c>
      <c r="S302" s="361" t="str">
        <f>IF(SUM(J300:J301)=J302,"","入力ミス")</f>
        <v/>
      </c>
      <c r="T302" s="361" t="str">
        <f>IF(SUM(M300:M301)=M302,"","入力ミス")</f>
        <v/>
      </c>
      <c r="U302" s="361" t="str">
        <f>IF(SUM(P300:P301)=P302,"","入力ミス")</f>
        <v/>
      </c>
    </row>
    <row r="303" spans="1:21" s="360" customFormat="1">
      <c r="A303" s="414"/>
      <c r="B303" s="748" t="s">
        <v>646</v>
      </c>
      <c r="C303" s="749"/>
      <c r="D303" s="411" t="s">
        <v>577</v>
      </c>
      <c r="E303" s="410"/>
      <c r="F303" s="721"/>
      <c r="G303" s="374"/>
      <c r="H303" s="750"/>
      <c r="I303" s="1296"/>
      <c r="J303" s="1308"/>
      <c r="K303" s="750"/>
      <c r="L303" s="1296"/>
      <c r="M303" s="1308"/>
      <c r="N303" s="750"/>
      <c r="O303" s="1296"/>
      <c r="P303" s="1297"/>
      <c r="Q303" s="407"/>
    </row>
    <row r="304" spans="1:21" s="360" customFormat="1">
      <c r="A304" s="705"/>
      <c r="B304" s="729"/>
      <c r="C304" s="680"/>
      <c r="D304" s="405"/>
      <c r="E304" s="397"/>
      <c r="F304" s="707"/>
      <c r="G304" s="708"/>
      <c r="H304" s="709"/>
      <c r="I304" s="731"/>
      <c r="J304" s="392">
        <f>$G304*H304</f>
        <v>0</v>
      </c>
      <c r="K304" s="709"/>
      <c r="L304" s="731"/>
      <c r="M304" s="392">
        <f>$G304*K304</f>
        <v>0</v>
      </c>
      <c r="N304" s="713">
        <f>H304-K304</f>
        <v>0</v>
      </c>
      <c r="O304" s="721"/>
      <c r="P304" s="392">
        <f>$G304*N304</f>
        <v>0</v>
      </c>
      <c r="Q304" s="402"/>
      <c r="R304" s="359" t="str">
        <f t="shared" ref="R304:R356" si="27">IF(M304+P304=J304,"","入力ミス")</f>
        <v/>
      </c>
    </row>
    <row r="305" spans="1:18" s="360" customFormat="1">
      <c r="A305" s="705"/>
      <c r="B305" s="732"/>
      <c r="C305" s="680"/>
      <c r="D305" s="398"/>
      <c r="E305" s="397"/>
      <c r="F305" s="707"/>
      <c r="G305" s="708"/>
      <c r="H305" s="709"/>
      <c r="I305" s="731"/>
      <c r="J305" s="392">
        <f>$G305*H305</f>
        <v>0</v>
      </c>
      <c r="K305" s="709"/>
      <c r="L305" s="731"/>
      <c r="M305" s="392">
        <f>$G305*K305</f>
        <v>0</v>
      </c>
      <c r="N305" s="713">
        <f t="shared" ref="N305:N353" si="28">H305-K305</f>
        <v>0</v>
      </c>
      <c r="O305" s="721"/>
      <c r="P305" s="392">
        <f>$G305*N305</f>
        <v>0</v>
      </c>
      <c r="Q305" s="402"/>
      <c r="R305" s="359" t="str">
        <f t="shared" si="27"/>
        <v/>
      </c>
    </row>
    <row r="306" spans="1:18" s="360" customFormat="1">
      <c r="A306" s="705"/>
      <c r="B306" s="732"/>
      <c r="C306" s="680"/>
      <c r="D306" s="398"/>
      <c r="E306" s="397"/>
      <c r="F306" s="707"/>
      <c r="G306" s="708"/>
      <c r="H306" s="709"/>
      <c r="I306" s="731"/>
      <c r="J306" s="392">
        <f>$G306*H306</f>
        <v>0</v>
      </c>
      <c r="K306" s="709"/>
      <c r="L306" s="731"/>
      <c r="M306" s="392">
        <f t="shared" ref="M306:M343" si="29">$G306*K306</f>
        <v>0</v>
      </c>
      <c r="N306" s="713">
        <f t="shared" si="28"/>
        <v>0</v>
      </c>
      <c r="O306" s="721"/>
      <c r="P306" s="392">
        <f t="shared" ref="P306:P353" si="30">$G306*N306</f>
        <v>0</v>
      </c>
      <c r="Q306" s="402"/>
      <c r="R306" s="359" t="str">
        <f t="shared" si="27"/>
        <v/>
      </c>
    </row>
    <row r="307" spans="1:18" s="360" customFormat="1">
      <c r="A307" s="705"/>
      <c r="B307" s="732"/>
      <c r="C307" s="680"/>
      <c r="D307" s="398"/>
      <c r="E307" s="397"/>
      <c r="F307" s="707"/>
      <c r="G307" s="708"/>
      <c r="H307" s="709"/>
      <c r="I307" s="731"/>
      <c r="J307" s="392">
        <f t="shared" ref="J307:J353" si="31">$G307*H307</f>
        <v>0</v>
      </c>
      <c r="K307" s="709"/>
      <c r="L307" s="731"/>
      <c r="M307" s="392">
        <f t="shared" si="29"/>
        <v>0</v>
      </c>
      <c r="N307" s="713">
        <f t="shared" si="28"/>
        <v>0</v>
      </c>
      <c r="O307" s="721"/>
      <c r="P307" s="392">
        <f t="shared" si="30"/>
        <v>0</v>
      </c>
      <c r="Q307" s="402"/>
      <c r="R307" s="359" t="str">
        <f t="shared" si="27"/>
        <v/>
      </c>
    </row>
    <row r="308" spans="1:18" s="360" customFormat="1">
      <c r="A308" s="705"/>
      <c r="B308" s="732"/>
      <c r="C308" s="680"/>
      <c r="D308" s="398"/>
      <c r="E308" s="397"/>
      <c r="F308" s="707"/>
      <c r="G308" s="708"/>
      <c r="H308" s="709"/>
      <c r="I308" s="731"/>
      <c r="J308" s="392">
        <f t="shared" si="31"/>
        <v>0</v>
      </c>
      <c r="K308" s="709"/>
      <c r="L308" s="731"/>
      <c r="M308" s="392">
        <f t="shared" si="29"/>
        <v>0</v>
      </c>
      <c r="N308" s="713">
        <f t="shared" si="28"/>
        <v>0</v>
      </c>
      <c r="O308" s="721"/>
      <c r="P308" s="392">
        <f t="shared" si="30"/>
        <v>0</v>
      </c>
      <c r="Q308" s="402"/>
      <c r="R308" s="359" t="str">
        <f t="shared" si="27"/>
        <v/>
      </c>
    </row>
    <row r="309" spans="1:18" s="360" customFormat="1">
      <c r="A309" s="705"/>
      <c r="B309" s="732"/>
      <c r="C309" s="680"/>
      <c r="D309" s="398"/>
      <c r="E309" s="397"/>
      <c r="F309" s="707"/>
      <c r="G309" s="708"/>
      <c r="H309" s="709"/>
      <c r="I309" s="731"/>
      <c r="J309" s="392">
        <f t="shared" si="31"/>
        <v>0</v>
      </c>
      <c r="K309" s="709"/>
      <c r="L309" s="731"/>
      <c r="M309" s="392">
        <f t="shared" si="29"/>
        <v>0</v>
      </c>
      <c r="N309" s="713">
        <f t="shared" si="28"/>
        <v>0</v>
      </c>
      <c r="O309" s="721"/>
      <c r="P309" s="392">
        <f t="shared" si="30"/>
        <v>0</v>
      </c>
      <c r="Q309" s="402"/>
      <c r="R309" s="359" t="str">
        <f t="shared" si="27"/>
        <v/>
      </c>
    </row>
    <row r="310" spans="1:18" s="360" customFormat="1">
      <c r="A310" s="705"/>
      <c r="B310" s="732"/>
      <c r="C310" s="680"/>
      <c r="D310" s="398"/>
      <c r="E310" s="397"/>
      <c r="F310" s="707"/>
      <c r="G310" s="708"/>
      <c r="H310" s="709"/>
      <c r="I310" s="731"/>
      <c r="J310" s="392">
        <f t="shared" si="31"/>
        <v>0</v>
      </c>
      <c r="K310" s="709"/>
      <c r="L310" s="731"/>
      <c r="M310" s="392">
        <f t="shared" si="29"/>
        <v>0</v>
      </c>
      <c r="N310" s="713">
        <f t="shared" si="28"/>
        <v>0</v>
      </c>
      <c r="O310" s="721"/>
      <c r="P310" s="392">
        <f t="shared" si="30"/>
        <v>0</v>
      </c>
      <c r="Q310" s="402"/>
      <c r="R310" s="359" t="str">
        <f t="shared" si="27"/>
        <v/>
      </c>
    </row>
    <row r="311" spans="1:18" s="360" customFormat="1">
      <c r="A311" s="705"/>
      <c r="B311" s="732"/>
      <c r="C311" s="680"/>
      <c r="D311" s="398"/>
      <c r="E311" s="397"/>
      <c r="F311" s="707"/>
      <c r="G311" s="708"/>
      <c r="H311" s="709"/>
      <c r="I311" s="731"/>
      <c r="J311" s="392">
        <f t="shared" si="31"/>
        <v>0</v>
      </c>
      <c r="K311" s="709"/>
      <c r="L311" s="731"/>
      <c r="M311" s="392">
        <f t="shared" si="29"/>
        <v>0</v>
      </c>
      <c r="N311" s="713">
        <f t="shared" si="28"/>
        <v>0</v>
      </c>
      <c r="O311" s="721"/>
      <c r="P311" s="392">
        <f t="shared" si="30"/>
        <v>0</v>
      </c>
      <c r="Q311" s="402"/>
      <c r="R311" s="359" t="str">
        <f t="shared" si="27"/>
        <v/>
      </c>
    </row>
    <row r="312" spans="1:18" s="360" customFormat="1">
      <c r="A312" s="705"/>
      <c r="B312" s="732"/>
      <c r="C312" s="680"/>
      <c r="D312" s="398"/>
      <c r="E312" s="397"/>
      <c r="F312" s="707"/>
      <c r="G312" s="708"/>
      <c r="H312" s="709"/>
      <c r="I312" s="731"/>
      <c r="J312" s="392">
        <f t="shared" si="31"/>
        <v>0</v>
      </c>
      <c r="K312" s="709"/>
      <c r="L312" s="731"/>
      <c r="M312" s="392">
        <f t="shared" si="29"/>
        <v>0</v>
      </c>
      <c r="N312" s="713">
        <f t="shared" si="28"/>
        <v>0</v>
      </c>
      <c r="O312" s="721"/>
      <c r="P312" s="392">
        <f t="shared" si="30"/>
        <v>0</v>
      </c>
      <c r="Q312" s="402"/>
      <c r="R312" s="359" t="str">
        <f t="shared" si="27"/>
        <v/>
      </c>
    </row>
    <row r="313" spans="1:18" s="360" customFormat="1">
      <c r="A313" s="705"/>
      <c r="B313" s="732"/>
      <c r="C313" s="680"/>
      <c r="D313" s="398"/>
      <c r="E313" s="397"/>
      <c r="F313" s="707"/>
      <c r="G313" s="708"/>
      <c r="H313" s="709"/>
      <c r="I313" s="731"/>
      <c r="J313" s="392">
        <f t="shared" si="31"/>
        <v>0</v>
      </c>
      <c r="K313" s="709"/>
      <c r="L313" s="731"/>
      <c r="M313" s="392">
        <f t="shared" si="29"/>
        <v>0</v>
      </c>
      <c r="N313" s="713">
        <f t="shared" si="28"/>
        <v>0</v>
      </c>
      <c r="O313" s="721"/>
      <c r="P313" s="392">
        <f t="shared" si="30"/>
        <v>0</v>
      </c>
      <c r="Q313" s="402"/>
      <c r="R313" s="359" t="str">
        <f t="shared" si="27"/>
        <v/>
      </c>
    </row>
    <row r="314" spans="1:18" s="360" customFormat="1">
      <c r="A314" s="705"/>
      <c r="B314" s="732"/>
      <c r="C314" s="680"/>
      <c r="D314" s="398"/>
      <c r="E314" s="397"/>
      <c r="F314" s="707"/>
      <c r="G314" s="708"/>
      <c r="H314" s="709"/>
      <c r="I314" s="731"/>
      <c r="J314" s="392">
        <f t="shared" si="31"/>
        <v>0</v>
      </c>
      <c r="K314" s="709"/>
      <c r="L314" s="731"/>
      <c r="M314" s="392">
        <f t="shared" si="29"/>
        <v>0</v>
      </c>
      <c r="N314" s="713">
        <f t="shared" si="28"/>
        <v>0</v>
      </c>
      <c r="O314" s="721"/>
      <c r="P314" s="392">
        <f t="shared" si="30"/>
        <v>0</v>
      </c>
      <c r="Q314" s="402"/>
      <c r="R314" s="359" t="str">
        <f t="shared" si="27"/>
        <v/>
      </c>
    </row>
    <row r="315" spans="1:18" s="360" customFormat="1">
      <c r="A315" s="705"/>
      <c r="B315" s="732"/>
      <c r="C315" s="680"/>
      <c r="D315" s="398"/>
      <c r="E315" s="397"/>
      <c r="F315" s="707"/>
      <c r="G315" s="708"/>
      <c r="H315" s="709"/>
      <c r="I315" s="731"/>
      <c r="J315" s="392">
        <f t="shared" si="31"/>
        <v>0</v>
      </c>
      <c r="K315" s="709"/>
      <c r="L315" s="731"/>
      <c r="M315" s="392">
        <f t="shared" si="29"/>
        <v>0</v>
      </c>
      <c r="N315" s="713">
        <f t="shared" si="28"/>
        <v>0</v>
      </c>
      <c r="O315" s="721"/>
      <c r="P315" s="392">
        <f t="shared" si="30"/>
        <v>0</v>
      </c>
      <c r="Q315" s="402"/>
      <c r="R315" s="359" t="str">
        <f t="shared" si="27"/>
        <v/>
      </c>
    </row>
    <row r="316" spans="1:18" s="360" customFormat="1">
      <c r="A316" s="705"/>
      <c r="B316" s="732"/>
      <c r="C316" s="680"/>
      <c r="D316" s="398"/>
      <c r="E316" s="397"/>
      <c r="F316" s="707"/>
      <c r="G316" s="708"/>
      <c r="H316" s="709"/>
      <c r="I316" s="731"/>
      <c r="J316" s="392">
        <f t="shared" si="31"/>
        <v>0</v>
      </c>
      <c r="K316" s="709"/>
      <c r="L316" s="731"/>
      <c r="M316" s="392">
        <f t="shared" si="29"/>
        <v>0</v>
      </c>
      <c r="N316" s="713">
        <f t="shared" si="28"/>
        <v>0</v>
      </c>
      <c r="O316" s="721"/>
      <c r="P316" s="392">
        <f t="shared" si="30"/>
        <v>0</v>
      </c>
      <c r="Q316" s="402"/>
      <c r="R316" s="359" t="str">
        <f t="shared" si="27"/>
        <v/>
      </c>
    </row>
    <row r="317" spans="1:18" s="360" customFormat="1">
      <c r="A317" s="705"/>
      <c r="B317" s="732"/>
      <c r="C317" s="680"/>
      <c r="D317" s="398"/>
      <c r="E317" s="397"/>
      <c r="F317" s="707"/>
      <c r="G317" s="708"/>
      <c r="H317" s="709"/>
      <c r="I317" s="731"/>
      <c r="J317" s="392">
        <f t="shared" si="31"/>
        <v>0</v>
      </c>
      <c r="K317" s="709"/>
      <c r="L317" s="731"/>
      <c r="M317" s="392">
        <f t="shared" si="29"/>
        <v>0</v>
      </c>
      <c r="N317" s="713">
        <f t="shared" si="28"/>
        <v>0</v>
      </c>
      <c r="O317" s="721"/>
      <c r="P317" s="392">
        <f t="shared" si="30"/>
        <v>0</v>
      </c>
      <c r="Q317" s="402"/>
      <c r="R317" s="359" t="str">
        <f t="shared" si="27"/>
        <v/>
      </c>
    </row>
    <row r="318" spans="1:18" s="360" customFormat="1">
      <c r="A318" s="705"/>
      <c r="B318" s="732"/>
      <c r="C318" s="680"/>
      <c r="D318" s="398"/>
      <c r="E318" s="397"/>
      <c r="F318" s="707"/>
      <c r="G318" s="708"/>
      <c r="H318" s="709"/>
      <c r="I318" s="731"/>
      <c r="J318" s="392">
        <f t="shared" si="31"/>
        <v>0</v>
      </c>
      <c r="K318" s="709"/>
      <c r="L318" s="731"/>
      <c r="M318" s="392">
        <f t="shared" si="29"/>
        <v>0</v>
      </c>
      <c r="N318" s="713">
        <f t="shared" si="28"/>
        <v>0</v>
      </c>
      <c r="O318" s="721"/>
      <c r="P318" s="392">
        <f t="shared" si="30"/>
        <v>0</v>
      </c>
      <c r="Q318" s="402"/>
      <c r="R318" s="359" t="str">
        <f t="shared" si="27"/>
        <v/>
      </c>
    </row>
    <row r="319" spans="1:18" s="360" customFormat="1">
      <c r="A319" s="705"/>
      <c r="B319" s="732"/>
      <c r="C319" s="680"/>
      <c r="D319" s="398"/>
      <c r="E319" s="397"/>
      <c r="F319" s="707"/>
      <c r="G319" s="708"/>
      <c r="H319" s="709"/>
      <c r="I319" s="731"/>
      <c r="J319" s="392">
        <f t="shared" si="31"/>
        <v>0</v>
      </c>
      <c r="K319" s="709"/>
      <c r="L319" s="731"/>
      <c r="M319" s="392">
        <f t="shared" si="29"/>
        <v>0</v>
      </c>
      <c r="N319" s="713">
        <f t="shared" si="28"/>
        <v>0</v>
      </c>
      <c r="O319" s="721"/>
      <c r="P319" s="392">
        <f t="shared" si="30"/>
        <v>0</v>
      </c>
      <c r="Q319" s="402"/>
      <c r="R319" s="359" t="str">
        <f t="shared" si="27"/>
        <v/>
      </c>
    </row>
    <row r="320" spans="1:18" s="360" customFormat="1">
      <c r="A320" s="705"/>
      <c r="B320" s="732"/>
      <c r="C320" s="680"/>
      <c r="D320" s="398"/>
      <c r="E320" s="397"/>
      <c r="F320" s="707"/>
      <c r="G320" s="708"/>
      <c r="H320" s="709"/>
      <c r="I320" s="731"/>
      <c r="J320" s="392">
        <f t="shared" si="31"/>
        <v>0</v>
      </c>
      <c r="K320" s="709"/>
      <c r="L320" s="731"/>
      <c r="M320" s="392">
        <f t="shared" si="29"/>
        <v>0</v>
      </c>
      <c r="N320" s="713">
        <f t="shared" si="28"/>
        <v>0</v>
      </c>
      <c r="O320" s="721"/>
      <c r="P320" s="392">
        <f t="shared" si="30"/>
        <v>0</v>
      </c>
      <c r="Q320" s="402"/>
      <c r="R320" s="359" t="str">
        <f t="shared" si="27"/>
        <v/>
      </c>
    </row>
    <row r="321" spans="1:18" s="360" customFormat="1">
      <c r="A321" s="705"/>
      <c r="B321" s="732"/>
      <c r="C321" s="680"/>
      <c r="D321" s="398"/>
      <c r="E321" s="397"/>
      <c r="F321" s="707"/>
      <c r="G321" s="708"/>
      <c r="H321" s="709"/>
      <c r="I321" s="731"/>
      <c r="J321" s="392">
        <f t="shared" si="31"/>
        <v>0</v>
      </c>
      <c r="K321" s="709"/>
      <c r="L321" s="731"/>
      <c r="M321" s="392">
        <f t="shared" si="29"/>
        <v>0</v>
      </c>
      <c r="N321" s="713">
        <f t="shared" si="28"/>
        <v>0</v>
      </c>
      <c r="O321" s="721"/>
      <c r="P321" s="392">
        <f t="shared" si="30"/>
        <v>0</v>
      </c>
      <c r="Q321" s="402"/>
      <c r="R321" s="359" t="str">
        <f t="shared" si="27"/>
        <v/>
      </c>
    </row>
    <row r="322" spans="1:18" s="360" customFormat="1">
      <c r="A322" s="705"/>
      <c r="B322" s="732"/>
      <c r="C322" s="680"/>
      <c r="D322" s="398"/>
      <c r="E322" s="397"/>
      <c r="F322" s="707"/>
      <c r="G322" s="708"/>
      <c r="H322" s="709"/>
      <c r="I322" s="731"/>
      <c r="J322" s="392">
        <f t="shared" si="31"/>
        <v>0</v>
      </c>
      <c r="K322" s="709"/>
      <c r="L322" s="731"/>
      <c r="M322" s="392">
        <f t="shared" si="29"/>
        <v>0</v>
      </c>
      <c r="N322" s="713">
        <f t="shared" si="28"/>
        <v>0</v>
      </c>
      <c r="O322" s="721"/>
      <c r="P322" s="392">
        <f t="shared" si="30"/>
        <v>0</v>
      </c>
      <c r="Q322" s="402"/>
      <c r="R322" s="359" t="str">
        <f t="shared" si="27"/>
        <v/>
      </c>
    </row>
    <row r="323" spans="1:18" s="360" customFormat="1">
      <c r="A323" s="705"/>
      <c r="B323" s="732"/>
      <c r="C323" s="680"/>
      <c r="D323" s="398"/>
      <c r="E323" s="397"/>
      <c r="F323" s="707"/>
      <c r="G323" s="708"/>
      <c r="H323" s="709"/>
      <c r="I323" s="731"/>
      <c r="J323" s="392">
        <f t="shared" si="31"/>
        <v>0</v>
      </c>
      <c r="K323" s="709"/>
      <c r="L323" s="731"/>
      <c r="M323" s="392">
        <f t="shared" si="29"/>
        <v>0</v>
      </c>
      <c r="N323" s="713">
        <f t="shared" si="28"/>
        <v>0</v>
      </c>
      <c r="O323" s="721"/>
      <c r="P323" s="392">
        <f t="shared" si="30"/>
        <v>0</v>
      </c>
      <c r="Q323" s="402"/>
      <c r="R323" s="359" t="str">
        <f t="shared" si="27"/>
        <v/>
      </c>
    </row>
    <row r="324" spans="1:18" s="360" customFormat="1">
      <c r="A324" s="705"/>
      <c r="B324" s="732"/>
      <c r="C324" s="680"/>
      <c r="D324" s="398"/>
      <c r="E324" s="397"/>
      <c r="F324" s="707"/>
      <c r="G324" s="708"/>
      <c r="H324" s="709"/>
      <c r="I324" s="731"/>
      <c r="J324" s="392">
        <f t="shared" si="31"/>
        <v>0</v>
      </c>
      <c r="K324" s="709"/>
      <c r="L324" s="731"/>
      <c r="M324" s="392">
        <f t="shared" si="29"/>
        <v>0</v>
      </c>
      <c r="N324" s="713">
        <f t="shared" si="28"/>
        <v>0</v>
      </c>
      <c r="O324" s="721"/>
      <c r="P324" s="392">
        <f t="shared" si="30"/>
        <v>0</v>
      </c>
      <c r="Q324" s="402"/>
      <c r="R324" s="359" t="str">
        <f t="shared" si="27"/>
        <v/>
      </c>
    </row>
    <row r="325" spans="1:18" s="360" customFormat="1">
      <c r="A325" s="705"/>
      <c r="B325" s="732"/>
      <c r="C325" s="680"/>
      <c r="D325" s="398"/>
      <c r="E325" s="397"/>
      <c r="F325" s="707"/>
      <c r="G325" s="708"/>
      <c r="H325" s="709"/>
      <c r="I325" s="731"/>
      <c r="J325" s="392">
        <f t="shared" si="31"/>
        <v>0</v>
      </c>
      <c r="K325" s="709"/>
      <c r="L325" s="731"/>
      <c r="M325" s="392">
        <f t="shared" si="29"/>
        <v>0</v>
      </c>
      <c r="N325" s="713">
        <f t="shared" si="28"/>
        <v>0</v>
      </c>
      <c r="O325" s="721"/>
      <c r="P325" s="392">
        <f t="shared" si="30"/>
        <v>0</v>
      </c>
      <c r="Q325" s="402"/>
      <c r="R325" s="359" t="str">
        <f t="shared" si="27"/>
        <v/>
      </c>
    </row>
    <row r="326" spans="1:18" s="360" customFormat="1">
      <c r="A326" s="705"/>
      <c r="B326" s="732"/>
      <c r="C326" s="680"/>
      <c r="D326" s="398"/>
      <c r="E326" s="397"/>
      <c r="F326" s="707"/>
      <c r="G326" s="708"/>
      <c r="H326" s="709"/>
      <c r="I326" s="731"/>
      <c r="J326" s="392">
        <f t="shared" si="31"/>
        <v>0</v>
      </c>
      <c r="K326" s="709"/>
      <c r="L326" s="731"/>
      <c r="M326" s="392">
        <f t="shared" si="29"/>
        <v>0</v>
      </c>
      <c r="N326" s="713">
        <f t="shared" si="28"/>
        <v>0</v>
      </c>
      <c r="O326" s="721"/>
      <c r="P326" s="392">
        <f t="shared" si="30"/>
        <v>0</v>
      </c>
      <c r="Q326" s="402"/>
      <c r="R326" s="359" t="str">
        <f t="shared" si="27"/>
        <v/>
      </c>
    </row>
    <row r="327" spans="1:18" s="360" customFormat="1">
      <c r="A327" s="705"/>
      <c r="B327" s="732"/>
      <c r="C327" s="680"/>
      <c r="D327" s="398"/>
      <c r="E327" s="397"/>
      <c r="F327" s="707"/>
      <c r="G327" s="708"/>
      <c r="H327" s="709"/>
      <c r="I327" s="731"/>
      <c r="J327" s="392">
        <f t="shared" si="31"/>
        <v>0</v>
      </c>
      <c r="K327" s="709"/>
      <c r="L327" s="731"/>
      <c r="M327" s="392">
        <f t="shared" si="29"/>
        <v>0</v>
      </c>
      <c r="N327" s="713">
        <f t="shared" si="28"/>
        <v>0</v>
      </c>
      <c r="O327" s="721"/>
      <c r="P327" s="392">
        <f t="shared" si="30"/>
        <v>0</v>
      </c>
      <c r="Q327" s="402"/>
      <c r="R327" s="359" t="str">
        <f t="shared" si="27"/>
        <v/>
      </c>
    </row>
    <row r="328" spans="1:18" s="360" customFormat="1">
      <c r="A328" s="705"/>
      <c r="B328" s="732"/>
      <c r="C328" s="680"/>
      <c r="D328" s="398"/>
      <c r="E328" s="397"/>
      <c r="F328" s="707"/>
      <c r="G328" s="708"/>
      <c r="H328" s="709"/>
      <c r="I328" s="731"/>
      <c r="J328" s="392">
        <f t="shared" si="31"/>
        <v>0</v>
      </c>
      <c r="K328" s="709"/>
      <c r="L328" s="731"/>
      <c r="M328" s="392">
        <f t="shared" si="29"/>
        <v>0</v>
      </c>
      <c r="N328" s="713">
        <f t="shared" si="28"/>
        <v>0</v>
      </c>
      <c r="O328" s="721"/>
      <c r="P328" s="392">
        <f t="shared" si="30"/>
        <v>0</v>
      </c>
      <c r="Q328" s="402"/>
      <c r="R328" s="359" t="str">
        <f t="shared" si="27"/>
        <v/>
      </c>
    </row>
    <row r="329" spans="1:18" s="360" customFormat="1">
      <c r="A329" s="705"/>
      <c r="B329" s="732"/>
      <c r="C329" s="680"/>
      <c r="D329" s="398"/>
      <c r="E329" s="397"/>
      <c r="F329" s="707"/>
      <c r="G329" s="708"/>
      <c r="H329" s="709"/>
      <c r="I329" s="731"/>
      <c r="J329" s="392">
        <f t="shared" si="31"/>
        <v>0</v>
      </c>
      <c r="K329" s="709"/>
      <c r="L329" s="731"/>
      <c r="M329" s="392">
        <f t="shared" si="29"/>
        <v>0</v>
      </c>
      <c r="N329" s="713">
        <f t="shared" si="28"/>
        <v>0</v>
      </c>
      <c r="O329" s="721"/>
      <c r="P329" s="392">
        <f t="shared" si="30"/>
        <v>0</v>
      </c>
      <c r="Q329" s="402"/>
      <c r="R329" s="359" t="str">
        <f t="shared" si="27"/>
        <v/>
      </c>
    </row>
    <row r="330" spans="1:18" s="360" customFormat="1">
      <c r="A330" s="705"/>
      <c r="B330" s="732"/>
      <c r="C330" s="680"/>
      <c r="D330" s="398"/>
      <c r="E330" s="397"/>
      <c r="F330" s="707"/>
      <c r="G330" s="708"/>
      <c r="H330" s="709"/>
      <c r="I330" s="731"/>
      <c r="J330" s="392">
        <f t="shared" si="31"/>
        <v>0</v>
      </c>
      <c r="K330" s="709"/>
      <c r="L330" s="731"/>
      <c r="M330" s="392">
        <f t="shared" si="29"/>
        <v>0</v>
      </c>
      <c r="N330" s="713">
        <f t="shared" si="28"/>
        <v>0</v>
      </c>
      <c r="O330" s="721"/>
      <c r="P330" s="392">
        <f t="shared" si="30"/>
        <v>0</v>
      </c>
      <c r="Q330" s="402"/>
      <c r="R330" s="359" t="str">
        <f t="shared" si="27"/>
        <v/>
      </c>
    </row>
    <row r="331" spans="1:18" s="360" customFormat="1">
      <c r="A331" s="705"/>
      <c r="B331" s="732"/>
      <c r="C331" s="680"/>
      <c r="D331" s="398"/>
      <c r="E331" s="397"/>
      <c r="F331" s="707"/>
      <c r="G331" s="708"/>
      <c r="H331" s="709"/>
      <c r="I331" s="731"/>
      <c r="J331" s="392">
        <f t="shared" si="31"/>
        <v>0</v>
      </c>
      <c r="K331" s="709"/>
      <c r="L331" s="731"/>
      <c r="M331" s="392">
        <f t="shared" si="29"/>
        <v>0</v>
      </c>
      <c r="N331" s="713">
        <f t="shared" si="28"/>
        <v>0</v>
      </c>
      <c r="O331" s="721"/>
      <c r="P331" s="392">
        <f t="shared" si="30"/>
        <v>0</v>
      </c>
      <c r="Q331" s="402"/>
      <c r="R331" s="359" t="str">
        <f t="shared" si="27"/>
        <v/>
      </c>
    </row>
    <row r="332" spans="1:18" s="360" customFormat="1">
      <c r="A332" s="705"/>
      <c r="B332" s="732"/>
      <c r="C332" s="680"/>
      <c r="D332" s="398"/>
      <c r="E332" s="397"/>
      <c r="F332" s="707"/>
      <c r="G332" s="708"/>
      <c r="H332" s="709"/>
      <c r="I332" s="731"/>
      <c r="J332" s="392">
        <f t="shared" si="31"/>
        <v>0</v>
      </c>
      <c r="K332" s="709"/>
      <c r="L332" s="731"/>
      <c r="M332" s="392">
        <f t="shared" si="29"/>
        <v>0</v>
      </c>
      <c r="N332" s="713">
        <f t="shared" si="28"/>
        <v>0</v>
      </c>
      <c r="O332" s="721"/>
      <c r="P332" s="392">
        <f t="shared" si="30"/>
        <v>0</v>
      </c>
      <c r="Q332" s="402"/>
      <c r="R332" s="359" t="str">
        <f t="shared" si="27"/>
        <v/>
      </c>
    </row>
    <row r="333" spans="1:18" s="360" customFormat="1">
      <c r="A333" s="705"/>
      <c r="B333" s="732"/>
      <c r="C333" s="680"/>
      <c r="D333" s="398"/>
      <c r="E333" s="397"/>
      <c r="F333" s="707"/>
      <c r="G333" s="708"/>
      <c r="H333" s="709"/>
      <c r="I333" s="731"/>
      <c r="J333" s="392">
        <f t="shared" si="31"/>
        <v>0</v>
      </c>
      <c r="K333" s="709"/>
      <c r="L333" s="731"/>
      <c r="M333" s="392">
        <f t="shared" si="29"/>
        <v>0</v>
      </c>
      <c r="N333" s="713">
        <f t="shared" si="28"/>
        <v>0</v>
      </c>
      <c r="O333" s="721"/>
      <c r="P333" s="392">
        <f t="shared" si="30"/>
        <v>0</v>
      </c>
      <c r="Q333" s="402"/>
      <c r="R333" s="359" t="str">
        <f t="shared" si="27"/>
        <v/>
      </c>
    </row>
    <row r="334" spans="1:18" s="360" customFormat="1">
      <c r="A334" s="705"/>
      <c r="B334" s="732"/>
      <c r="C334" s="680"/>
      <c r="D334" s="398"/>
      <c r="E334" s="397"/>
      <c r="F334" s="707"/>
      <c r="G334" s="708"/>
      <c r="H334" s="709"/>
      <c r="I334" s="731"/>
      <c r="J334" s="392">
        <f t="shared" si="31"/>
        <v>0</v>
      </c>
      <c r="K334" s="709"/>
      <c r="L334" s="731"/>
      <c r="M334" s="392">
        <f t="shared" si="29"/>
        <v>0</v>
      </c>
      <c r="N334" s="713">
        <f t="shared" si="28"/>
        <v>0</v>
      </c>
      <c r="O334" s="721"/>
      <c r="P334" s="392">
        <f t="shared" si="30"/>
        <v>0</v>
      </c>
      <c r="Q334" s="402"/>
      <c r="R334" s="359" t="str">
        <f t="shared" si="27"/>
        <v/>
      </c>
    </row>
    <row r="335" spans="1:18" s="360" customFormat="1">
      <c r="A335" s="705"/>
      <c r="B335" s="732"/>
      <c r="C335" s="680"/>
      <c r="D335" s="398"/>
      <c r="E335" s="397"/>
      <c r="F335" s="707"/>
      <c r="G335" s="708"/>
      <c r="H335" s="709"/>
      <c r="I335" s="731"/>
      <c r="J335" s="392">
        <f t="shared" si="31"/>
        <v>0</v>
      </c>
      <c r="K335" s="709"/>
      <c r="L335" s="731"/>
      <c r="M335" s="392">
        <f t="shared" si="29"/>
        <v>0</v>
      </c>
      <c r="N335" s="713">
        <f t="shared" si="28"/>
        <v>0</v>
      </c>
      <c r="O335" s="721"/>
      <c r="P335" s="392">
        <f t="shared" si="30"/>
        <v>0</v>
      </c>
      <c r="Q335" s="402"/>
      <c r="R335" s="359" t="str">
        <f t="shared" si="27"/>
        <v/>
      </c>
    </row>
    <row r="336" spans="1:18" s="360" customFormat="1">
      <c r="A336" s="705"/>
      <c r="B336" s="732"/>
      <c r="C336" s="680"/>
      <c r="D336" s="398"/>
      <c r="E336" s="397"/>
      <c r="F336" s="707"/>
      <c r="G336" s="708"/>
      <c r="H336" s="709"/>
      <c r="I336" s="731"/>
      <c r="J336" s="392">
        <f t="shared" si="31"/>
        <v>0</v>
      </c>
      <c r="K336" s="709"/>
      <c r="L336" s="731"/>
      <c r="M336" s="392">
        <f t="shared" si="29"/>
        <v>0</v>
      </c>
      <c r="N336" s="713">
        <f t="shared" si="28"/>
        <v>0</v>
      </c>
      <c r="O336" s="721"/>
      <c r="P336" s="392">
        <f t="shared" si="30"/>
        <v>0</v>
      </c>
      <c r="Q336" s="402"/>
      <c r="R336" s="359" t="str">
        <f t="shared" si="27"/>
        <v/>
      </c>
    </row>
    <row r="337" spans="1:18" s="360" customFormat="1">
      <c r="A337" s="705"/>
      <c r="B337" s="732"/>
      <c r="C337" s="680"/>
      <c r="D337" s="398"/>
      <c r="E337" s="397"/>
      <c r="F337" s="707"/>
      <c r="G337" s="708"/>
      <c r="H337" s="709"/>
      <c r="I337" s="731"/>
      <c r="J337" s="392">
        <f t="shared" si="31"/>
        <v>0</v>
      </c>
      <c r="K337" s="709"/>
      <c r="L337" s="731"/>
      <c r="M337" s="392">
        <f t="shared" si="29"/>
        <v>0</v>
      </c>
      <c r="N337" s="713">
        <f t="shared" si="28"/>
        <v>0</v>
      </c>
      <c r="O337" s="721"/>
      <c r="P337" s="392">
        <f t="shared" si="30"/>
        <v>0</v>
      </c>
      <c r="Q337" s="402"/>
      <c r="R337" s="359" t="str">
        <f t="shared" si="27"/>
        <v/>
      </c>
    </row>
    <row r="338" spans="1:18" s="360" customFormat="1">
      <c r="A338" s="705"/>
      <c r="B338" s="732"/>
      <c r="C338" s="680"/>
      <c r="D338" s="398"/>
      <c r="E338" s="397"/>
      <c r="F338" s="707"/>
      <c r="G338" s="708"/>
      <c r="H338" s="709"/>
      <c r="I338" s="731"/>
      <c r="J338" s="392">
        <f t="shared" si="31"/>
        <v>0</v>
      </c>
      <c r="K338" s="709"/>
      <c r="L338" s="731"/>
      <c r="M338" s="392">
        <f t="shared" si="29"/>
        <v>0</v>
      </c>
      <c r="N338" s="713">
        <f t="shared" si="28"/>
        <v>0</v>
      </c>
      <c r="O338" s="721"/>
      <c r="P338" s="392">
        <f t="shared" si="30"/>
        <v>0</v>
      </c>
      <c r="Q338" s="402"/>
      <c r="R338" s="359" t="str">
        <f t="shared" si="27"/>
        <v/>
      </c>
    </row>
    <row r="339" spans="1:18" s="360" customFormat="1">
      <c r="A339" s="705"/>
      <c r="B339" s="732"/>
      <c r="C339" s="680"/>
      <c r="D339" s="398"/>
      <c r="E339" s="397"/>
      <c r="F339" s="707"/>
      <c r="G339" s="708"/>
      <c r="H339" s="709"/>
      <c r="I339" s="731"/>
      <c r="J339" s="392">
        <f t="shared" si="31"/>
        <v>0</v>
      </c>
      <c r="K339" s="709"/>
      <c r="L339" s="731"/>
      <c r="M339" s="392">
        <f t="shared" si="29"/>
        <v>0</v>
      </c>
      <c r="N339" s="713">
        <f t="shared" si="28"/>
        <v>0</v>
      </c>
      <c r="O339" s="721"/>
      <c r="P339" s="392">
        <f t="shared" si="30"/>
        <v>0</v>
      </c>
      <c r="Q339" s="402"/>
      <c r="R339" s="359" t="str">
        <f t="shared" si="27"/>
        <v/>
      </c>
    </row>
    <row r="340" spans="1:18" s="360" customFormat="1">
      <c r="A340" s="705"/>
      <c r="B340" s="732"/>
      <c r="C340" s="680"/>
      <c r="D340" s="398"/>
      <c r="E340" s="397"/>
      <c r="F340" s="707"/>
      <c r="G340" s="708"/>
      <c r="H340" s="709"/>
      <c r="I340" s="731"/>
      <c r="J340" s="392">
        <f t="shared" si="31"/>
        <v>0</v>
      </c>
      <c r="K340" s="709"/>
      <c r="L340" s="731"/>
      <c r="M340" s="392">
        <f t="shared" si="29"/>
        <v>0</v>
      </c>
      <c r="N340" s="713">
        <f t="shared" si="28"/>
        <v>0</v>
      </c>
      <c r="O340" s="721"/>
      <c r="P340" s="392">
        <f t="shared" si="30"/>
        <v>0</v>
      </c>
      <c r="Q340" s="402"/>
      <c r="R340" s="359" t="str">
        <f t="shared" si="27"/>
        <v/>
      </c>
    </row>
    <row r="341" spans="1:18" s="360" customFormat="1">
      <c r="A341" s="705"/>
      <c r="B341" s="732"/>
      <c r="C341" s="680"/>
      <c r="D341" s="398"/>
      <c r="E341" s="397"/>
      <c r="F341" s="707"/>
      <c r="G341" s="708"/>
      <c r="H341" s="709"/>
      <c r="I341" s="731"/>
      <c r="J341" s="392">
        <f t="shared" si="31"/>
        <v>0</v>
      </c>
      <c r="K341" s="709"/>
      <c r="L341" s="731"/>
      <c r="M341" s="392">
        <f t="shared" si="29"/>
        <v>0</v>
      </c>
      <c r="N341" s="713">
        <f t="shared" si="28"/>
        <v>0</v>
      </c>
      <c r="O341" s="721"/>
      <c r="P341" s="392">
        <f t="shared" si="30"/>
        <v>0</v>
      </c>
      <c r="Q341" s="402"/>
      <c r="R341" s="359" t="str">
        <f t="shared" si="27"/>
        <v/>
      </c>
    </row>
    <row r="342" spans="1:18" s="360" customFormat="1">
      <c r="A342" s="705"/>
      <c r="B342" s="732"/>
      <c r="C342" s="680"/>
      <c r="D342" s="398"/>
      <c r="E342" s="397"/>
      <c r="F342" s="707"/>
      <c r="G342" s="708"/>
      <c r="H342" s="709"/>
      <c r="I342" s="731"/>
      <c r="J342" s="392">
        <f t="shared" si="31"/>
        <v>0</v>
      </c>
      <c r="K342" s="709"/>
      <c r="L342" s="731"/>
      <c r="M342" s="392">
        <f t="shared" si="29"/>
        <v>0</v>
      </c>
      <c r="N342" s="713">
        <f t="shared" si="28"/>
        <v>0</v>
      </c>
      <c r="O342" s="721"/>
      <c r="P342" s="392">
        <f t="shared" si="30"/>
        <v>0</v>
      </c>
      <c r="Q342" s="402"/>
      <c r="R342" s="359" t="str">
        <f t="shared" si="27"/>
        <v/>
      </c>
    </row>
    <row r="343" spans="1:18" s="360" customFormat="1">
      <c r="A343" s="705"/>
      <c r="B343" s="732"/>
      <c r="C343" s="680"/>
      <c r="D343" s="398"/>
      <c r="E343" s="397"/>
      <c r="F343" s="707"/>
      <c r="G343" s="708"/>
      <c r="H343" s="709"/>
      <c r="I343" s="731"/>
      <c r="J343" s="392">
        <f t="shared" si="31"/>
        <v>0</v>
      </c>
      <c r="K343" s="709"/>
      <c r="L343" s="731"/>
      <c r="M343" s="392">
        <f t="shared" si="29"/>
        <v>0</v>
      </c>
      <c r="N343" s="713">
        <f t="shared" si="28"/>
        <v>0</v>
      </c>
      <c r="O343" s="721"/>
      <c r="P343" s="392">
        <f t="shared" si="30"/>
        <v>0</v>
      </c>
      <c r="Q343" s="402"/>
      <c r="R343" s="359" t="str">
        <f t="shared" si="27"/>
        <v/>
      </c>
    </row>
    <row r="344" spans="1:18" s="360" customFormat="1">
      <c r="A344" s="705"/>
      <c r="B344" s="732"/>
      <c r="C344" s="680"/>
      <c r="D344" s="398"/>
      <c r="E344" s="397"/>
      <c r="F344" s="707"/>
      <c r="G344" s="708"/>
      <c r="H344" s="709"/>
      <c r="I344" s="731"/>
      <c r="J344" s="392">
        <f t="shared" si="31"/>
        <v>0</v>
      </c>
      <c r="K344" s="709"/>
      <c r="L344" s="731"/>
      <c r="M344" s="392">
        <f>$G344*K344</f>
        <v>0</v>
      </c>
      <c r="N344" s="713">
        <f t="shared" si="28"/>
        <v>0</v>
      </c>
      <c r="O344" s="721"/>
      <c r="P344" s="392">
        <f t="shared" si="30"/>
        <v>0</v>
      </c>
      <c r="Q344" s="402"/>
      <c r="R344" s="359" t="str">
        <f t="shared" si="27"/>
        <v/>
      </c>
    </row>
    <row r="345" spans="1:18" s="360" customFormat="1">
      <c r="A345" s="705"/>
      <c r="B345" s="732"/>
      <c r="C345" s="680"/>
      <c r="D345" s="398"/>
      <c r="E345" s="397"/>
      <c r="F345" s="707"/>
      <c r="G345" s="708"/>
      <c r="H345" s="709"/>
      <c r="I345" s="731"/>
      <c r="J345" s="392">
        <f t="shared" si="31"/>
        <v>0</v>
      </c>
      <c r="K345" s="709"/>
      <c r="L345" s="731"/>
      <c r="M345" s="392">
        <f t="shared" ref="M345:M353" si="32">$G345*K345</f>
        <v>0</v>
      </c>
      <c r="N345" s="713">
        <f t="shared" si="28"/>
        <v>0</v>
      </c>
      <c r="O345" s="721"/>
      <c r="P345" s="392">
        <f t="shared" si="30"/>
        <v>0</v>
      </c>
      <c r="Q345" s="402"/>
      <c r="R345" s="359" t="str">
        <f t="shared" si="27"/>
        <v/>
      </c>
    </row>
    <row r="346" spans="1:18" s="360" customFormat="1">
      <c r="A346" s="705"/>
      <c r="B346" s="732"/>
      <c r="C346" s="680"/>
      <c r="D346" s="398"/>
      <c r="E346" s="397"/>
      <c r="F346" s="707"/>
      <c r="G346" s="708"/>
      <c r="H346" s="709"/>
      <c r="I346" s="731"/>
      <c r="J346" s="392">
        <f t="shared" si="31"/>
        <v>0</v>
      </c>
      <c r="K346" s="709"/>
      <c r="L346" s="731"/>
      <c r="M346" s="392">
        <f t="shared" si="32"/>
        <v>0</v>
      </c>
      <c r="N346" s="713">
        <f t="shared" si="28"/>
        <v>0</v>
      </c>
      <c r="O346" s="721"/>
      <c r="P346" s="392">
        <f t="shared" si="30"/>
        <v>0</v>
      </c>
      <c r="Q346" s="402"/>
      <c r="R346" s="359" t="str">
        <f t="shared" si="27"/>
        <v/>
      </c>
    </row>
    <row r="347" spans="1:18" s="360" customFormat="1">
      <c r="A347" s="705"/>
      <c r="B347" s="732"/>
      <c r="C347" s="680"/>
      <c r="D347" s="398"/>
      <c r="E347" s="397"/>
      <c r="F347" s="718"/>
      <c r="G347" s="708"/>
      <c r="H347" s="709"/>
      <c r="I347" s="731"/>
      <c r="J347" s="392">
        <f t="shared" si="31"/>
        <v>0</v>
      </c>
      <c r="K347" s="709"/>
      <c r="L347" s="731"/>
      <c r="M347" s="392">
        <f t="shared" si="32"/>
        <v>0</v>
      </c>
      <c r="N347" s="713">
        <f t="shared" si="28"/>
        <v>0</v>
      </c>
      <c r="O347" s="721"/>
      <c r="P347" s="392">
        <f t="shared" si="30"/>
        <v>0</v>
      </c>
      <c r="Q347" s="402"/>
      <c r="R347" s="359" t="str">
        <f t="shared" si="27"/>
        <v/>
      </c>
    </row>
    <row r="348" spans="1:18" s="360" customFormat="1">
      <c r="A348" s="705"/>
      <c r="B348" s="732"/>
      <c r="C348" s="680"/>
      <c r="D348" s="398"/>
      <c r="E348" s="397"/>
      <c r="F348" s="718"/>
      <c r="G348" s="708"/>
      <c r="H348" s="709"/>
      <c r="I348" s="731"/>
      <c r="J348" s="392">
        <f t="shared" si="31"/>
        <v>0</v>
      </c>
      <c r="K348" s="709"/>
      <c r="L348" s="731"/>
      <c r="M348" s="392">
        <f t="shared" si="32"/>
        <v>0</v>
      </c>
      <c r="N348" s="713">
        <f t="shared" si="28"/>
        <v>0</v>
      </c>
      <c r="O348" s="721"/>
      <c r="P348" s="392">
        <f t="shared" si="30"/>
        <v>0</v>
      </c>
      <c r="Q348" s="402"/>
      <c r="R348" s="359" t="str">
        <f t="shared" si="27"/>
        <v/>
      </c>
    </row>
    <row r="349" spans="1:18" s="360" customFormat="1">
      <c r="A349" s="705"/>
      <c r="B349" s="732"/>
      <c r="C349" s="680"/>
      <c r="D349" s="398"/>
      <c r="E349" s="397"/>
      <c r="F349" s="718"/>
      <c r="G349" s="708"/>
      <c r="H349" s="709"/>
      <c r="I349" s="731"/>
      <c r="J349" s="392">
        <f t="shared" si="31"/>
        <v>0</v>
      </c>
      <c r="K349" s="709"/>
      <c r="L349" s="731"/>
      <c r="M349" s="392">
        <f t="shared" si="32"/>
        <v>0</v>
      </c>
      <c r="N349" s="713">
        <f t="shared" si="28"/>
        <v>0</v>
      </c>
      <c r="O349" s="721"/>
      <c r="P349" s="392">
        <f t="shared" si="30"/>
        <v>0</v>
      </c>
      <c r="Q349" s="402"/>
      <c r="R349" s="359" t="str">
        <f t="shared" si="27"/>
        <v/>
      </c>
    </row>
    <row r="350" spans="1:18" s="360" customFormat="1">
      <c r="A350" s="705"/>
      <c r="B350" s="732"/>
      <c r="C350" s="680"/>
      <c r="D350" s="398"/>
      <c r="E350" s="397"/>
      <c r="F350" s="718"/>
      <c r="G350" s="708"/>
      <c r="H350" s="709"/>
      <c r="I350" s="731"/>
      <c r="J350" s="392">
        <f t="shared" si="31"/>
        <v>0</v>
      </c>
      <c r="K350" s="709"/>
      <c r="L350" s="731"/>
      <c r="M350" s="392">
        <f t="shared" si="32"/>
        <v>0</v>
      </c>
      <c r="N350" s="713">
        <f t="shared" si="28"/>
        <v>0</v>
      </c>
      <c r="O350" s="721"/>
      <c r="P350" s="392">
        <f t="shared" si="30"/>
        <v>0</v>
      </c>
      <c r="Q350" s="402"/>
      <c r="R350" s="359" t="str">
        <f t="shared" si="27"/>
        <v/>
      </c>
    </row>
    <row r="351" spans="1:18" s="360" customFormat="1">
      <c r="A351" s="705"/>
      <c r="B351" s="732"/>
      <c r="C351" s="680"/>
      <c r="D351" s="398"/>
      <c r="E351" s="397"/>
      <c r="F351" s="718"/>
      <c r="G351" s="708"/>
      <c r="H351" s="709"/>
      <c r="I351" s="731"/>
      <c r="J351" s="392">
        <f t="shared" si="31"/>
        <v>0</v>
      </c>
      <c r="K351" s="709"/>
      <c r="L351" s="731"/>
      <c r="M351" s="392">
        <f t="shared" si="32"/>
        <v>0</v>
      </c>
      <c r="N351" s="713">
        <f t="shared" si="28"/>
        <v>0</v>
      </c>
      <c r="O351" s="721"/>
      <c r="P351" s="392">
        <f t="shared" si="30"/>
        <v>0</v>
      </c>
      <c r="Q351" s="402"/>
      <c r="R351" s="359" t="str">
        <f t="shared" si="27"/>
        <v/>
      </c>
    </row>
    <row r="352" spans="1:18" s="360" customFormat="1">
      <c r="A352" s="705"/>
      <c r="B352" s="732"/>
      <c r="C352" s="680"/>
      <c r="D352" s="398"/>
      <c r="E352" s="397"/>
      <c r="F352" s="721"/>
      <c r="G352" s="734"/>
      <c r="H352" s="709"/>
      <c r="I352" s="731"/>
      <c r="J352" s="392">
        <f t="shared" si="31"/>
        <v>0</v>
      </c>
      <c r="K352" s="709"/>
      <c r="L352" s="731"/>
      <c r="M352" s="392">
        <f t="shared" si="32"/>
        <v>0</v>
      </c>
      <c r="N352" s="713">
        <f t="shared" si="28"/>
        <v>0</v>
      </c>
      <c r="O352" s="721"/>
      <c r="P352" s="392">
        <f t="shared" si="30"/>
        <v>0</v>
      </c>
      <c r="Q352" s="402"/>
      <c r="R352" s="359" t="str">
        <f t="shared" si="27"/>
        <v/>
      </c>
    </row>
    <row r="353" spans="1:21" s="360" customFormat="1" ht="13.8" thickBot="1">
      <c r="A353" s="705"/>
      <c r="B353" s="732"/>
      <c r="C353" s="680"/>
      <c r="D353" s="398"/>
      <c r="E353" s="397"/>
      <c r="F353" s="735"/>
      <c r="G353" s="736"/>
      <c r="H353" s="719"/>
      <c r="I353" s="737"/>
      <c r="J353" s="392">
        <f t="shared" si="31"/>
        <v>0</v>
      </c>
      <c r="K353" s="709"/>
      <c r="L353" s="731"/>
      <c r="M353" s="392">
        <f t="shared" si="32"/>
        <v>0</v>
      </c>
      <c r="N353" s="713">
        <f t="shared" si="28"/>
        <v>0</v>
      </c>
      <c r="O353" s="721"/>
      <c r="P353" s="392">
        <f t="shared" si="30"/>
        <v>0</v>
      </c>
      <c r="Q353" s="391"/>
      <c r="R353" s="359" t="str">
        <f t="shared" si="27"/>
        <v/>
      </c>
    </row>
    <row r="354" spans="1:21" s="360" customFormat="1" ht="13.8" thickTop="1">
      <c r="A354" s="390" t="s">
        <v>643</v>
      </c>
      <c r="B354" s="389" t="s">
        <v>622</v>
      </c>
      <c r="C354" s="388"/>
      <c r="D354" s="387" t="s">
        <v>570</v>
      </c>
      <c r="E354" s="386" t="s">
        <v>508</v>
      </c>
      <c r="F354" s="738"/>
      <c r="G354" s="385" t="s">
        <v>575</v>
      </c>
      <c r="H354" s="739" t="s">
        <v>508</v>
      </c>
      <c r="I354" s="740"/>
      <c r="J354" s="383">
        <f>SUMIFS(J304:J353,$A304:$A353,"設備費")</f>
        <v>0</v>
      </c>
      <c r="K354" s="739" t="s">
        <v>292</v>
      </c>
      <c r="L354" s="741"/>
      <c r="M354" s="383">
        <f>SUMIFS(M304:M353,$A304:$A353,"設備費")</f>
        <v>0</v>
      </c>
      <c r="N354" s="739" t="s">
        <v>292</v>
      </c>
      <c r="O354" s="741"/>
      <c r="P354" s="383">
        <f>SUMIFS(P304:P353,$A304:$A353,"設備費")</f>
        <v>0</v>
      </c>
      <c r="Q354" s="382" t="s">
        <v>508</v>
      </c>
      <c r="R354" s="359" t="str">
        <f t="shared" si="27"/>
        <v/>
      </c>
      <c r="S354" s="360" t="s">
        <v>301</v>
      </c>
    </row>
    <row r="355" spans="1:21" s="360" customFormat="1">
      <c r="A355" s="381" t="s">
        <v>643</v>
      </c>
      <c r="B355" s="380" t="s">
        <v>571</v>
      </c>
      <c r="C355" s="379"/>
      <c r="D355" s="378" t="s">
        <v>570</v>
      </c>
      <c r="E355" s="377" t="s">
        <v>508</v>
      </c>
      <c r="F355" s="742"/>
      <c r="G355" s="376" t="s">
        <v>508</v>
      </c>
      <c r="H355" s="743" t="s">
        <v>508</v>
      </c>
      <c r="I355" s="731"/>
      <c r="J355" s="374">
        <f>SUMIFS(J304:J353,$A304:$A353,"工事費")</f>
        <v>0</v>
      </c>
      <c r="K355" s="743" t="s">
        <v>292</v>
      </c>
      <c r="L355" s="721"/>
      <c r="M355" s="374">
        <f>SUMIFS(M304:M353,$A304:$A353,"工事費")</f>
        <v>0</v>
      </c>
      <c r="N355" s="743" t="s">
        <v>292</v>
      </c>
      <c r="O355" s="721"/>
      <c r="P355" s="374">
        <f>SUMIFS(P304:P353,$A304:$A353,"工事費")</f>
        <v>0</v>
      </c>
      <c r="Q355" s="373" t="s">
        <v>508</v>
      </c>
      <c r="R355" s="359" t="str">
        <f t="shared" si="27"/>
        <v/>
      </c>
      <c r="S355" s="372" t="s">
        <v>298</v>
      </c>
      <c r="T355" s="372" t="s">
        <v>572</v>
      </c>
      <c r="U355" s="372" t="s">
        <v>296</v>
      </c>
    </row>
    <row r="356" spans="1:21" s="360" customFormat="1" ht="13.8" thickBot="1">
      <c r="A356" s="371" t="s">
        <v>508</v>
      </c>
      <c r="B356" s="370" t="s">
        <v>573</v>
      </c>
      <c r="C356" s="369"/>
      <c r="D356" s="368" t="s">
        <v>574</v>
      </c>
      <c r="E356" s="367" t="s">
        <v>508</v>
      </c>
      <c r="F356" s="744"/>
      <c r="G356" s="366" t="s">
        <v>643</v>
      </c>
      <c r="H356" s="745" t="s">
        <v>508</v>
      </c>
      <c r="I356" s="746"/>
      <c r="J356" s="365">
        <f>SUM(J304:J353)</f>
        <v>0</v>
      </c>
      <c r="K356" s="745" t="s">
        <v>292</v>
      </c>
      <c r="L356" s="747"/>
      <c r="M356" s="365">
        <f>SUM(M304:M353)</f>
        <v>0</v>
      </c>
      <c r="N356" s="745" t="s">
        <v>292</v>
      </c>
      <c r="O356" s="747"/>
      <c r="P356" s="363">
        <f>SUM(P304:P353)</f>
        <v>0</v>
      </c>
      <c r="Q356" s="362" t="s">
        <v>575</v>
      </c>
      <c r="R356" s="359" t="str">
        <f t="shared" si="27"/>
        <v/>
      </c>
      <c r="S356" s="361" t="str">
        <f>IF(SUM(J354:J355)=J356,"","入力ミス")</f>
        <v/>
      </c>
      <c r="T356" s="361" t="str">
        <f>IF(SUM(M354:M355)=M356,"","入力ミス")</f>
        <v/>
      </c>
      <c r="U356" s="361" t="str">
        <f>IF(SUM(P354:P355)=P356,"","入力ミス")</f>
        <v/>
      </c>
    </row>
    <row r="357" spans="1:21" s="360" customFormat="1">
      <c r="A357" s="414"/>
      <c r="B357" s="748" t="s">
        <v>647</v>
      </c>
      <c r="C357" s="749"/>
      <c r="D357" s="411" t="s">
        <v>648</v>
      </c>
      <c r="E357" s="410"/>
      <c r="F357" s="721"/>
      <c r="G357" s="374"/>
      <c r="H357" s="750"/>
      <c r="I357" s="1296"/>
      <c r="J357" s="1308"/>
      <c r="K357" s="750"/>
      <c r="L357" s="1296"/>
      <c r="M357" s="1308"/>
      <c r="N357" s="750"/>
      <c r="O357" s="1296"/>
      <c r="P357" s="1297"/>
      <c r="Q357" s="407"/>
    </row>
    <row r="358" spans="1:21" s="360" customFormat="1">
      <c r="A358" s="705"/>
      <c r="B358" s="729"/>
      <c r="C358" s="680"/>
      <c r="D358" s="405"/>
      <c r="E358" s="397"/>
      <c r="F358" s="707"/>
      <c r="G358" s="708"/>
      <c r="H358" s="709"/>
      <c r="I358" s="731"/>
      <c r="J358" s="392">
        <f>$G358*H358</f>
        <v>0</v>
      </c>
      <c r="K358" s="709"/>
      <c r="L358" s="731"/>
      <c r="M358" s="392">
        <f>$G358*K358</f>
        <v>0</v>
      </c>
      <c r="N358" s="713">
        <f>H358-K358</f>
        <v>0</v>
      </c>
      <c r="O358" s="721"/>
      <c r="P358" s="392">
        <f>$G358*N358</f>
        <v>0</v>
      </c>
      <c r="Q358" s="402"/>
      <c r="R358" s="359" t="str">
        <f t="shared" ref="R358:R410" si="33">IF(M358+P358=J358,"","入力ミス")</f>
        <v/>
      </c>
    </row>
    <row r="359" spans="1:21" s="360" customFormat="1">
      <c r="A359" s="705"/>
      <c r="B359" s="732"/>
      <c r="C359" s="680"/>
      <c r="D359" s="398"/>
      <c r="E359" s="397"/>
      <c r="F359" s="707"/>
      <c r="G359" s="708"/>
      <c r="H359" s="709"/>
      <c r="I359" s="731"/>
      <c r="J359" s="392">
        <f>$G359*H359</f>
        <v>0</v>
      </c>
      <c r="K359" s="709"/>
      <c r="L359" s="731"/>
      <c r="M359" s="392">
        <f>$G359*K359</f>
        <v>0</v>
      </c>
      <c r="N359" s="713">
        <f t="shared" ref="N359:N407" si="34">H359-K359</f>
        <v>0</v>
      </c>
      <c r="O359" s="721"/>
      <c r="P359" s="392">
        <f>$G359*N359</f>
        <v>0</v>
      </c>
      <c r="Q359" s="402"/>
      <c r="R359" s="359" t="str">
        <f t="shared" si="33"/>
        <v/>
      </c>
    </row>
    <row r="360" spans="1:21" s="360" customFormat="1">
      <c r="A360" s="705"/>
      <c r="B360" s="732"/>
      <c r="C360" s="680"/>
      <c r="D360" s="398"/>
      <c r="E360" s="397"/>
      <c r="F360" s="707"/>
      <c r="G360" s="708"/>
      <c r="H360" s="709"/>
      <c r="I360" s="731"/>
      <c r="J360" s="392">
        <f>$G360*H360</f>
        <v>0</v>
      </c>
      <c r="K360" s="709"/>
      <c r="L360" s="731"/>
      <c r="M360" s="392">
        <f t="shared" ref="M360:M397" si="35">$G360*K360</f>
        <v>0</v>
      </c>
      <c r="N360" s="713">
        <f t="shared" si="34"/>
        <v>0</v>
      </c>
      <c r="O360" s="721"/>
      <c r="P360" s="392">
        <f t="shared" ref="P360:P407" si="36">$G360*N360</f>
        <v>0</v>
      </c>
      <c r="Q360" s="402"/>
      <c r="R360" s="359" t="str">
        <f t="shared" si="33"/>
        <v/>
      </c>
    </row>
    <row r="361" spans="1:21" s="360" customFormat="1">
      <c r="A361" s="705"/>
      <c r="B361" s="732"/>
      <c r="C361" s="680"/>
      <c r="D361" s="398"/>
      <c r="E361" s="397"/>
      <c r="F361" s="707"/>
      <c r="G361" s="708"/>
      <c r="H361" s="709"/>
      <c r="I361" s="731"/>
      <c r="J361" s="392">
        <f t="shared" ref="J361:J407" si="37">$G361*H361</f>
        <v>0</v>
      </c>
      <c r="K361" s="709"/>
      <c r="L361" s="731"/>
      <c r="M361" s="392">
        <f t="shared" si="35"/>
        <v>0</v>
      </c>
      <c r="N361" s="713">
        <f t="shared" si="34"/>
        <v>0</v>
      </c>
      <c r="O361" s="721"/>
      <c r="P361" s="392">
        <f t="shared" si="36"/>
        <v>0</v>
      </c>
      <c r="Q361" s="402"/>
      <c r="R361" s="359" t="str">
        <f t="shared" si="33"/>
        <v/>
      </c>
    </row>
    <row r="362" spans="1:21" s="360" customFormat="1">
      <c r="A362" s="705"/>
      <c r="B362" s="732"/>
      <c r="C362" s="680"/>
      <c r="D362" s="398"/>
      <c r="E362" s="397"/>
      <c r="F362" s="707"/>
      <c r="G362" s="708"/>
      <c r="H362" s="709"/>
      <c r="I362" s="731"/>
      <c r="J362" s="392">
        <f t="shared" si="37"/>
        <v>0</v>
      </c>
      <c r="K362" s="709"/>
      <c r="L362" s="731"/>
      <c r="M362" s="392">
        <f t="shared" si="35"/>
        <v>0</v>
      </c>
      <c r="N362" s="713">
        <f t="shared" si="34"/>
        <v>0</v>
      </c>
      <c r="O362" s="721"/>
      <c r="P362" s="392">
        <f t="shared" si="36"/>
        <v>0</v>
      </c>
      <c r="Q362" s="402"/>
      <c r="R362" s="359" t="str">
        <f t="shared" si="33"/>
        <v/>
      </c>
    </row>
    <row r="363" spans="1:21" s="360" customFormat="1">
      <c r="A363" s="705"/>
      <c r="B363" s="732"/>
      <c r="C363" s="680"/>
      <c r="D363" s="398"/>
      <c r="E363" s="397"/>
      <c r="F363" s="707"/>
      <c r="G363" s="708"/>
      <c r="H363" s="709"/>
      <c r="I363" s="731"/>
      <c r="J363" s="392">
        <f t="shared" si="37"/>
        <v>0</v>
      </c>
      <c r="K363" s="709"/>
      <c r="L363" s="731"/>
      <c r="M363" s="392">
        <f t="shared" si="35"/>
        <v>0</v>
      </c>
      <c r="N363" s="713">
        <f t="shared" si="34"/>
        <v>0</v>
      </c>
      <c r="O363" s="721"/>
      <c r="P363" s="392">
        <f t="shared" si="36"/>
        <v>0</v>
      </c>
      <c r="Q363" s="402"/>
      <c r="R363" s="359" t="str">
        <f t="shared" si="33"/>
        <v/>
      </c>
    </row>
    <row r="364" spans="1:21" s="360" customFormat="1">
      <c r="A364" s="705"/>
      <c r="B364" s="732"/>
      <c r="C364" s="680"/>
      <c r="D364" s="398"/>
      <c r="E364" s="397"/>
      <c r="F364" s="707"/>
      <c r="G364" s="708"/>
      <c r="H364" s="709"/>
      <c r="I364" s="731"/>
      <c r="J364" s="392">
        <f t="shared" si="37"/>
        <v>0</v>
      </c>
      <c r="K364" s="709"/>
      <c r="L364" s="731"/>
      <c r="M364" s="392">
        <f t="shared" si="35"/>
        <v>0</v>
      </c>
      <c r="N364" s="713">
        <f t="shared" si="34"/>
        <v>0</v>
      </c>
      <c r="O364" s="721"/>
      <c r="P364" s="392">
        <f t="shared" si="36"/>
        <v>0</v>
      </c>
      <c r="Q364" s="402"/>
      <c r="R364" s="359" t="str">
        <f t="shared" si="33"/>
        <v/>
      </c>
    </row>
    <row r="365" spans="1:21" s="360" customFormat="1">
      <c r="A365" s="705"/>
      <c r="B365" s="732"/>
      <c r="C365" s="680"/>
      <c r="D365" s="398"/>
      <c r="E365" s="397"/>
      <c r="F365" s="707"/>
      <c r="G365" s="708"/>
      <c r="H365" s="709"/>
      <c r="I365" s="731"/>
      <c r="J365" s="392">
        <f t="shared" si="37"/>
        <v>0</v>
      </c>
      <c r="K365" s="709"/>
      <c r="L365" s="731"/>
      <c r="M365" s="392">
        <f t="shared" si="35"/>
        <v>0</v>
      </c>
      <c r="N365" s="713">
        <f t="shared" si="34"/>
        <v>0</v>
      </c>
      <c r="O365" s="721"/>
      <c r="P365" s="392">
        <f t="shared" si="36"/>
        <v>0</v>
      </c>
      <c r="Q365" s="402"/>
      <c r="R365" s="359" t="str">
        <f t="shared" si="33"/>
        <v/>
      </c>
    </row>
    <row r="366" spans="1:21" s="360" customFormat="1">
      <c r="A366" s="705"/>
      <c r="B366" s="732"/>
      <c r="C366" s="680"/>
      <c r="D366" s="398"/>
      <c r="E366" s="397"/>
      <c r="F366" s="707"/>
      <c r="G366" s="708"/>
      <c r="H366" s="709"/>
      <c r="I366" s="731"/>
      <c r="J366" s="392">
        <f t="shared" si="37"/>
        <v>0</v>
      </c>
      <c r="K366" s="709"/>
      <c r="L366" s="731"/>
      <c r="M366" s="392">
        <f t="shared" si="35"/>
        <v>0</v>
      </c>
      <c r="N366" s="713">
        <f t="shared" si="34"/>
        <v>0</v>
      </c>
      <c r="O366" s="721"/>
      <c r="P366" s="392">
        <f t="shared" si="36"/>
        <v>0</v>
      </c>
      <c r="Q366" s="402"/>
      <c r="R366" s="359" t="str">
        <f t="shared" si="33"/>
        <v/>
      </c>
    </row>
    <row r="367" spans="1:21" s="360" customFormat="1">
      <c r="A367" s="705"/>
      <c r="B367" s="732"/>
      <c r="C367" s="680"/>
      <c r="D367" s="398"/>
      <c r="E367" s="397"/>
      <c r="F367" s="707"/>
      <c r="G367" s="708"/>
      <c r="H367" s="709"/>
      <c r="I367" s="731"/>
      <c r="J367" s="392">
        <f t="shared" si="37"/>
        <v>0</v>
      </c>
      <c r="K367" s="709"/>
      <c r="L367" s="731"/>
      <c r="M367" s="392">
        <f t="shared" si="35"/>
        <v>0</v>
      </c>
      <c r="N367" s="713">
        <f t="shared" si="34"/>
        <v>0</v>
      </c>
      <c r="O367" s="721"/>
      <c r="P367" s="392">
        <f t="shared" si="36"/>
        <v>0</v>
      </c>
      <c r="Q367" s="402"/>
      <c r="R367" s="359" t="str">
        <f t="shared" si="33"/>
        <v/>
      </c>
    </row>
    <row r="368" spans="1:21" s="360" customFormat="1">
      <c r="A368" s="705"/>
      <c r="B368" s="732"/>
      <c r="C368" s="680"/>
      <c r="D368" s="398"/>
      <c r="E368" s="397"/>
      <c r="F368" s="707"/>
      <c r="G368" s="708"/>
      <c r="H368" s="709"/>
      <c r="I368" s="731"/>
      <c r="J368" s="392">
        <f t="shared" si="37"/>
        <v>0</v>
      </c>
      <c r="K368" s="709"/>
      <c r="L368" s="731"/>
      <c r="M368" s="392">
        <f t="shared" si="35"/>
        <v>0</v>
      </c>
      <c r="N368" s="713">
        <f t="shared" si="34"/>
        <v>0</v>
      </c>
      <c r="O368" s="721"/>
      <c r="P368" s="392">
        <f t="shared" si="36"/>
        <v>0</v>
      </c>
      <c r="Q368" s="402"/>
      <c r="R368" s="359" t="str">
        <f t="shared" si="33"/>
        <v/>
      </c>
    </row>
    <row r="369" spans="1:18" s="360" customFormat="1">
      <c r="A369" s="705"/>
      <c r="B369" s="732"/>
      <c r="C369" s="680"/>
      <c r="D369" s="398"/>
      <c r="E369" s="397"/>
      <c r="F369" s="707"/>
      <c r="G369" s="708"/>
      <c r="H369" s="709"/>
      <c r="I369" s="731"/>
      <c r="J369" s="392">
        <f t="shared" si="37"/>
        <v>0</v>
      </c>
      <c r="K369" s="709"/>
      <c r="L369" s="731"/>
      <c r="M369" s="392">
        <f t="shared" si="35"/>
        <v>0</v>
      </c>
      <c r="N369" s="713">
        <f t="shared" si="34"/>
        <v>0</v>
      </c>
      <c r="O369" s="721"/>
      <c r="P369" s="392">
        <f t="shared" si="36"/>
        <v>0</v>
      </c>
      <c r="Q369" s="402"/>
      <c r="R369" s="359" t="str">
        <f t="shared" si="33"/>
        <v/>
      </c>
    </row>
    <row r="370" spans="1:18" s="360" customFormat="1">
      <c r="A370" s="705"/>
      <c r="B370" s="732"/>
      <c r="C370" s="680"/>
      <c r="D370" s="398"/>
      <c r="E370" s="397"/>
      <c r="F370" s="707"/>
      <c r="G370" s="708"/>
      <c r="H370" s="709"/>
      <c r="I370" s="731"/>
      <c r="J370" s="392">
        <f t="shared" si="37"/>
        <v>0</v>
      </c>
      <c r="K370" s="709"/>
      <c r="L370" s="731"/>
      <c r="M370" s="392">
        <f t="shared" si="35"/>
        <v>0</v>
      </c>
      <c r="N370" s="713">
        <f t="shared" si="34"/>
        <v>0</v>
      </c>
      <c r="O370" s="721"/>
      <c r="P370" s="392">
        <f t="shared" si="36"/>
        <v>0</v>
      </c>
      <c r="Q370" s="402"/>
      <c r="R370" s="359" t="str">
        <f t="shared" si="33"/>
        <v/>
      </c>
    </row>
    <row r="371" spans="1:18" s="360" customFormat="1">
      <c r="A371" s="705"/>
      <c r="B371" s="732"/>
      <c r="C371" s="680"/>
      <c r="D371" s="398"/>
      <c r="E371" s="397"/>
      <c r="F371" s="707"/>
      <c r="G371" s="708"/>
      <c r="H371" s="709"/>
      <c r="I371" s="731"/>
      <c r="J371" s="392">
        <f t="shared" si="37"/>
        <v>0</v>
      </c>
      <c r="K371" s="709"/>
      <c r="L371" s="731"/>
      <c r="M371" s="392">
        <f t="shared" si="35"/>
        <v>0</v>
      </c>
      <c r="N371" s="713">
        <f t="shared" si="34"/>
        <v>0</v>
      </c>
      <c r="O371" s="721"/>
      <c r="P371" s="392">
        <f t="shared" si="36"/>
        <v>0</v>
      </c>
      <c r="Q371" s="402"/>
      <c r="R371" s="359" t="str">
        <f t="shared" si="33"/>
        <v/>
      </c>
    </row>
    <row r="372" spans="1:18" s="360" customFormat="1">
      <c r="A372" s="705"/>
      <c r="B372" s="732"/>
      <c r="C372" s="680"/>
      <c r="D372" s="398"/>
      <c r="E372" s="397"/>
      <c r="F372" s="707"/>
      <c r="G372" s="708"/>
      <c r="H372" s="709"/>
      <c r="I372" s="731"/>
      <c r="J372" s="392">
        <f t="shared" si="37"/>
        <v>0</v>
      </c>
      <c r="K372" s="709"/>
      <c r="L372" s="731"/>
      <c r="M372" s="392">
        <f t="shared" si="35"/>
        <v>0</v>
      </c>
      <c r="N372" s="713">
        <f t="shared" si="34"/>
        <v>0</v>
      </c>
      <c r="O372" s="721"/>
      <c r="P372" s="392">
        <f t="shared" si="36"/>
        <v>0</v>
      </c>
      <c r="Q372" s="402"/>
      <c r="R372" s="359" t="str">
        <f t="shared" si="33"/>
        <v/>
      </c>
    </row>
    <row r="373" spans="1:18" s="360" customFormat="1">
      <c r="A373" s="705"/>
      <c r="B373" s="732"/>
      <c r="C373" s="680"/>
      <c r="D373" s="398"/>
      <c r="E373" s="397"/>
      <c r="F373" s="707"/>
      <c r="G373" s="708"/>
      <c r="H373" s="709"/>
      <c r="I373" s="731"/>
      <c r="J373" s="392">
        <f t="shared" si="37"/>
        <v>0</v>
      </c>
      <c r="K373" s="709"/>
      <c r="L373" s="731"/>
      <c r="M373" s="392">
        <f t="shared" si="35"/>
        <v>0</v>
      </c>
      <c r="N373" s="713">
        <f t="shared" si="34"/>
        <v>0</v>
      </c>
      <c r="O373" s="721"/>
      <c r="P373" s="392">
        <f t="shared" si="36"/>
        <v>0</v>
      </c>
      <c r="Q373" s="402"/>
      <c r="R373" s="359" t="str">
        <f t="shared" si="33"/>
        <v/>
      </c>
    </row>
    <row r="374" spans="1:18" s="360" customFormat="1">
      <c r="A374" s="705"/>
      <c r="B374" s="732"/>
      <c r="C374" s="680"/>
      <c r="D374" s="398"/>
      <c r="E374" s="397"/>
      <c r="F374" s="707"/>
      <c r="G374" s="708"/>
      <c r="H374" s="709"/>
      <c r="I374" s="731"/>
      <c r="J374" s="392">
        <f t="shared" si="37"/>
        <v>0</v>
      </c>
      <c r="K374" s="709"/>
      <c r="L374" s="731"/>
      <c r="M374" s="392">
        <f t="shared" si="35"/>
        <v>0</v>
      </c>
      <c r="N374" s="713">
        <f t="shared" si="34"/>
        <v>0</v>
      </c>
      <c r="O374" s="721"/>
      <c r="P374" s="392">
        <f t="shared" si="36"/>
        <v>0</v>
      </c>
      <c r="Q374" s="402"/>
      <c r="R374" s="359" t="str">
        <f t="shared" si="33"/>
        <v/>
      </c>
    </row>
    <row r="375" spans="1:18" s="360" customFormat="1">
      <c r="A375" s="705"/>
      <c r="B375" s="732"/>
      <c r="C375" s="680"/>
      <c r="D375" s="398"/>
      <c r="E375" s="397"/>
      <c r="F375" s="707"/>
      <c r="G375" s="708"/>
      <c r="H375" s="709"/>
      <c r="I375" s="731"/>
      <c r="J375" s="392">
        <f t="shared" si="37"/>
        <v>0</v>
      </c>
      <c r="K375" s="709"/>
      <c r="L375" s="731"/>
      <c r="M375" s="392">
        <f t="shared" si="35"/>
        <v>0</v>
      </c>
      <c r="N375" s="713">
        <f t="shared" si="34"/>
        <v>0</v>
      </c>
      <c r="O375" s="721"/>
      <c r="P375" s="392">
        <f t="shared" si="36"/>
        <v>0</v>
      </c>
      <c r="Q375" s="402"/>
      <c r="R375" s="359" t="str">
        <f t="shared" si="33"/>
        <v/>
      </c>
    </row>
    <row r="376" spans="1:18" s="360" customFormat="1">
      <c r="A376" s="705"/>
      <c r="B376" s="732"/>
      <c r="C376" s="680"/>
      <c r="D376" s="398"/>
      <c r="E376" s="397"/>
      <c r="F376" s="707"/>
      <c r="G376" s="708"/>
      <c r="H376" s="709"/>
      <c r="I376" s="731"/>
      <c r="J376" s="392">
        <f t="shared" si="37"/>
        <v>0</v>
      </c>
      <c r="K376" s="709"/>
      <c r="L376" s="731"/>
      <c r="M376" s="392">
        <f t="shared" si="35"/>
        <v>0</v>
      </c>
      <c r="N376" s="713">
        <f t="shared" si="34"/>
        <v>0</v>
      </c>
      <c r="O376" s="721"/>
      <c r="P376" s="392">
        <f t="shared" si="36"/>
        <v>0</v>
      </c>
      <c r="Q376" s="402"/>
      <c r="R376" s="359" t="str">
        <f t="shared" si="33"/>
        <v/>
      </c>
    </row>
    <row r="377" spans="1:18" s="360" customFormat="1">
      <c r="A377" s="705"/>
      <c r="B377" s="732"/>
      <c r="C377" s="680"/>
      <c r="D377" s="398"/>
      <c r="E377" s="397"/>
      <c r="F377" s="707"/>
      <c r="G377" s="708"/>
      <c r="H377" s="709"/>
      <c r="I377" s="731"/>
      <c r="J377" s="392">
        <f t="shared" si="37"/>
        <v>0</v>
      </c>
      <c r="K377" s="709"/>
      <c r="L377" s="731"/>
      <c r="M377" s="392">
        <f t="shared" si="35"/>
        <v>0</v>
      </c>
      <c r="N377" s="713">
        <f t="shared" si="34"/>
        <v>0</v>
      </c>
      <c r="O377" s="721"/>
      <c r="P377" s="392">
        <f t="shared" si="36"/>
        <v>0</v>
      </c>
      <c r="Q377" s="402"/>
      <c r="R377" s="359" t="str">
        <f t="shared" si="33"/>
        <v/>
      </c>
    </row>
    <row r="378" spans="1:18" s="360" customFormat="1">
      <c r="A378" s="705"/>
      <c r="B378" s="732"/>
      <c r="C378" s="680"/>
      <c r="D378" s="398"/>
      <c r="E378" s="397"/>
      <c r="F378" s="707"/>
      <c r="G378" s="708"/>
      <c r="H378" s="709"/>
      <c r="I378" s="731"/>
      <c r="J378" s="392">
        <f t="shared" si="37"/>
        <v>0</v>
      </c>
      <c r="K378" s="709"/>
      <c r="L378" s="731"/>
      <c r="M378" s="392">
        <f t="shared" si="35"/>
        <v>0</v>
      </c>
      <c r="N378" s="713">
        <f t="shared" si="34"/>
        <v>0</v>
      </c>
      <c r="O378" s="721"/>
      <c r="P378" s="392">
        <f t="shared" si="36"/>
        <v>0</v>
      </c>
      <c r="Q378" s="402"/>
      <c r="R378" s="359" t="str">
        <f t="shared" si="33"/>
        <v/>
      </c>
    </row>
    <row r="379" spans="1:18" s="360" customFormat="1">
      <c r="A379" s="705"/>
      <c r="B379" s="732"/>
      <c r="C379" s="680"/>
      <c r="D379" s="398"/>
      <c r="E379" s="397"/>
      <c r="F379" s="707"/>
      <c r="G379" s="708"/>
      <c r="H379" s="709"/>
      <c r="I379" s="731"/>
      <c r="J379" s="392">
        <f t="shared" si="37"/>
        <v>0</v>
      </c>
      <c r="K379" s="709"/>
      <c r="L379" s="731"/>
      <c r="M379" s="392">
        <f t="shared" si="35"/>
        <v>0</v>
      </c>
      <c r="N379" s="713">
        <f t="shared" si="34"/>
        <v>0</v>
      </c>
      <c r="O379" s="721"/>
      <c r="P379" s="392">
        <f t="shared" si="36"/>
        <v>0</v>
      </c>
      <c r="Q379" s="402"/>
      <c r="R379" s="359" t="str">
        <f t="shared" si="33"/>
        <v/>
      </c>
    </row>
    <row r="380" spans="1:18" s="360" customFormat="1">
      <c r="A380" s="705"/>
      <c r="B380" s="732"/>
      <c r="C380" s="680"/>
      <c r="D380" s="398"/>
      <c r="E380" s="397"/>
      <c r="F380" s="707"/>
      <c r="G380" s="708"/>
      <c r="H380" s="709"/>
      <c r="I380" s="731"/>
      <c r="J380" s="392">
        <f t="shared" si="37"/>
        <v>0</v>
      </c>
      <c r="K380" s="709"/>
      <c r="L380" s="731"/>
      <c r="M380" s="392">
        <f t="shared" si="35"/>
        <v>0</v>
      </c>
      <c r="N380" s="713">
        <f t="shared" si="34"/>
        <v>0</v>
      </c>
      <c r="O380" s="721"/>
      <c r="P380" s="392">
        <f t="shared" si="36"/>
        <v>0</v>
      </c>
      <c r="Q380" s="402"/>
      <c r="R380" s="359" t="str">
        <f t="shared" si="33"/>
        <v/>
      </c>
    </row>
    <row r="381" spans="1:18" s="360" customFormat="1">
      <c r="A381" s="705"/>
      <c r="B381" s="732"/>
      <c r="C381" s="680"/>
      <c r="D381" s="398"/>
      <c r="E381" s="397"/>
      <c r="F381" s="707"/>
      <c r="G381" s="708"/>
      <c r="H381" s="709"/>
      <c r="I381" s="731"/>
      <c r="J381" s="392">
        <f t="shared" si="37"/>
        <v>0</v>
      </c>
      <c r="K381" s="709"/>
      <c r="L381" s="731"/>
      <c r="M381" s="392">
        <f t="shared" si="35"/>
        <v>0</v>
      </c>
      <c r="N381" s="713">
        <f t="shared" si="34"/>
        <v>0</v>
      </c>
      <c r="O381" s="721"/>
      <c r="P381" s="392">
        <f t="shared" si="36"/>
        <v>0</v>
      </c>
      <c r="Q381" s="402"/>
      <c r="R381" s="359" t="str">
        <f t="shared" si="33"/>
        <v/>
      </c>
    </row>
    <row r="382" spans="1:18" s="360" customFormat="1">
      <c r="A382" s="705"/>
      <c r="B382" s="732"/>
      <c r="C382" s="680"/>
      <c r="D382" s="398"/>
      <c r="E382" s="397"/>
      <c r="F382" s="707"/>
      <c r="G382" s="708"/>
      <c r="H382" s="709"/>
      <c r="I382" s="731"/>
      <c r="J382" s="392">
        <f t="shared" si="37"/>
        <v>0</v>
      </c>
      <c r="K382" s="709"/>
      <c r="L382" s="731"/>
      <c r="M382" s="392">
        <f t="shared" si="35"/>
        <v>0</v>
      </c>
      <c r="N382" s="713">
        <f t="shared" si="34"/>
        <v>0</v>
      </c>
      <c r="O382" s="721"/>
      <c r="P382" s="392">
        <f t="shared" si="36"/>
        <v>0</v>
      </c>
      <c r="Q382" s="402"/>
      <c r="R382" s="359" t="str">
        <f t="shared" si="33"/>
        <v/>
      </c>
    </row>
    <row r="383" spans="1:18" s="360" customFormat="1">
      <c r="A383" s="705"/>
      <c r="B383" s="732"/>
      <c r="C383" s="680"/>
      <c r="D383" s="398"/>
      <c r="E383" s="397"/>
      <c r="F383" s="707"/>
      <c r="G383" s="708"/>
      <c r="H383" s="709"/>
      <c r="I383" s="731"/>
      <c r="J383" s="392">
        <f t="shared" si="37"/>
        <v>0</v>
      </c>
      <c r="K383" s="709"/>
      <c r="L383" s="731"/>
      <c r="M383" s="392">
        <f t="shared" si="35"/>
        <v>0</v>
      </c>
      <c r="N383" s="713">
        <f t="shared" si="34"/>
        <v>0</v>
      </c>
      <c r="O383" s="721"/>
      <c r="P383" s="392">
        <f t="shared" si="36"/>
        <v>0</v>
      </c>
      <c r="Q383" s="402"/>
      <c r="R383" s="359" t="str">
        <f t="shared" si="33"/>
        <v/>
      </c>
    </row>
    <row r="384" spans="1:18" s="360" customFormat="1">
      <c r="A384" s="705"/>
      <c r="B384" s="732"/>
      <c r="C384" s="680"/>
      <c r="D384" s="398"/>
      <c r="E384" s="397"/>
      <c r="F384" s="707"/>
      <c r="G384" s="708"/>
      <c r="H384" s="709"/>
      <c r="I384" s="731"/>
      <c r="J384" s="392">
        <f t="shared" si="37"/>
        <v>0</v>
      </c>
      <c r="K384" s="709"/>
      <c r="L384" s="731"/>
      <c r="M384" s="392">
        <f t="shared" si="35"/>
        <v>0</v>
      </c>
      <c r="N384" s="713">
        <f t="shared" si="34"/>
        <v>0</v>
      </c>
      <c r="O384" s="721"/>
      <c r="P384" s="392">
        <f t="shared" si="36"/>
        <v>0</v>
      </c>
      <c r="Q384" s="402"/>
      <c r="R384" s="359" t="str">
        <f t="shared" si="33"/>
        <v/>
      </c>
    </row>
    <row r="385" spans="1:18" s="360" customFormat="1">
      <c r="A385" s="705"/>
      <c r="B385" s="732"/>
      <c r="C385" s="680"/>
      <c r="D385" s="398"/>
      <c r="E385" s="397"/>
      <c r="F385" s="707"/>
      <c r="G385" s="708"/>
      <c r="H385" s="709"/>
      <c r="I385" s="731"/>
      <c r="J385" s="392">
        <f t="shared" si="37"/>
        <v>0</v>
      </c>
      <c r="K385" s="709"/>
      <c r="L385" s="731"/>
      <c r="M385" s="392">
        <f t="shared" si="35"/>
        <v>0</v>
      </c>
      <c r="N385" s="713">
        <f t="shared" si="34"/>
        <v>0</v>
      </c>
      <c r="O385" s="721"/>
      <c r="P385" s="392">
        <f t="shared" si="36"/>
        <v>0</v>
      </c>
      <c r="Q385" s="402"/>
      <c r="R385" s="359" t="str">
        <f t="shared" si="33"/>
        <v/>
      </c>
    </row>
    <row r="386" spans="1:18" s="360" customFormat="1">
      <c r="A386" s="705"/>
      <c r="B386" s="732"/>
      <c r="C386" s="680"/>
      <c r="D386" s="398"/>
      <c r="E386" s="397"/>
      <c r="F386" s="707"/>
      <c r="G386" s="708"/>
      <c r="H386" s="709"/>
      <c r="I386" s="731"/>
      <c r="J386" s="392">
        <f t="shared" si="37"/>
        <v>0</v>
      </c>
      <c r="K386" s="709"/>
      <c r="L386" s="731"/>
      <c r="M386" s="392">
        <f t="shared" si="35"/>
        <v>0</v>
      </c>
      <c r="N386" s="713">
        <f t="shared" si="34"/>
        <v>0</v>
      </c>
      <c r="O386" s="721"/>
      <c r="P386" s="392">
        <f t="shared" si="36"/>
        <v>0</v>
      </c>
      <c r="Q386" s="402"/>
      <c r="R386" s="359" t="str">
        <f t="shared" si="33"/>
        <v/>
      </c>
    </row>
    <row r="387" spans="1:18" s="360" customFormat="1">
      <c r="A387" s="705"/>
      <c r="B387" s="732"/>
      <c r="C387" s="680"/>
      <c r="D387" s="398"/>
      <c r="E387" s="397"/>
      <c r="F387" s="707"/>
      <c r="G387" s="708"/>
      <c r="H387" s="709"/>
      <c r="I387" s="731"/>
      <c r="J387" s="392">
        <f t="shared" si="37"/>
        <v>0</v>
      </c>
      <c r="K387" s="709"/>
      <c r="L387" s="731"/>
      <c r="M387" s="392">
        <f t="shared" si="35"/>
        <v>0</v>
      </c>
      <c r="N387" s="713">
        <f t="shared" si="34"/>
        <v>0</v>
      </c>
      <c r="O387" s="721"/>
      <c r="P387" s="392">
        <f t="shared" si="36"/>
        <v>0</v>
      </c>
      <c r="Q387" s="402"/>
      <c r="R387" s="359" t="str">
        <f t="shared" si="33"/>
        <v/>
      </c>
    </row>
    <row r="388" spans="1:18" s="360" customFormat="1">
      <c r="A388" s="705"/>
      <c r="B388" s="732"/>
      <c r="C388" s="680"/>
      <c r="D388" s="398"/>
      <c r="E388" s="397"/>
      <c r="F388" s="707"/>
      <c r="G388" s="708"/>
      <c r="H388" s="709"/>
      <c r="I388" s="731"/>
      <c r="J388" s="392">
        <f t="shared" si="37"/>
        <v>0</v>
      </c>
      <c r="K388" s="709"/>
      <c r="L388" s="731"/>
      <c r="M388" s="392">
        <f t="shared" si="35"/>
        <v>0</v>
      </c>
      <c r="N388" s="713">
        <f t="shared" si="34"/>
        <v>0</v>
      </c>
      <c r="O388" s="721"/>
      <c r="P388" s="392">
        <f t="shared" si="36"/>
        <v>0</v>
      </c>
      <c r="Q388" s="402"/>
      <c r="R388" s="359" t="str">
        <f t="shared" si="33"/>
        <v/>
      </c>
    </row>
    <row r="389" spans="1:18" s="360" customFormat="1">
      <c r="A389" s="705"/>
      <c r="B389" s="732"/>
      <c r="C389" s="680"/>
      <c r="D389" s="398"/>
      <c r="E389" s="397"/>
      <c r="F389" s="707"/>
      <c r="G389" s="708"/>
      <c r="H389" s="709"/>
      <c r="I389" s="731"/>
      <c r="J389" s="392">
        <f t="shared" si="37"/>
        <v>0</v>
      </c>
      <c r="K389" s="709"/>
      <c r="L389" s="731"/>
      <c r="M389" s="392">
        <f t="shared" si="35"/>
        <v>0</v>
      </c>
      <c r="N389" s="713">
        <f t="shared" si="34"/>
        <v>0</v>
      </c>
      <c r="O389" s="721"/>
      <c r="P389" s="392">
        <f t="shared" si="36"/>
        <v>0</v>
      </c>
      <c r="Q389" s="402"/>
      <c r="R389" s="359" t="str">
        <f t="shared" si="33"/>
        <v/>
      </c>
    </row>
    <row r="390" spans="1:18" s="360" customFormat="1">
      <c r="A390" s="705"/>
      <c r="B390" s="732"/>
      <c r="C390" s="680"/>
      <c r="D390" s="398"/>
      <c r="E390" s="397"/>
      <c r="F390" s="707"/>
      <c r="G390" s="708"/>
      <c r="H390" s="709"/>
      <c r="I390" s="731"/>
      <c r="J390" s="392">
        <f t="shared" si="37"/>
        <v>0</v>
      </c>
      <c r="K390" s="709"/>
      <c r="L390" s="731"/>
      <c r="M390" s="392">
        <f t="shared" si="35"/>
        <v>0</v>
      </c>
      <c r="N390" s="713">
        <f t="shared" si="34"/>
        <v>0</v>
      </c>
      <c r="O390" s="721"/>
      <c r="P390" s="392">
        <f t="shared" si="36"/>
        <v>0</v>
      </c>
      <c r="Q390" s="402"/>
      <c r="R390" s="359" t="str">
        <f t="shared" si="33"/>
        <v/>
      </c>
    </row>
    <row r="391" spans="1:18" s="360" customFormat="1">
      <c r="A391" s="705"/>
      <c r="B391" s="732"/>
      <c r="C391" s="680"/>
      <c r="D391" s="398"/>
      <c r="E391" s="397"/>
      <c r="F391" s="707"/>
      <c r="G391" s="708"/>
      <c r="H391" s="709"/>
      <c r="I391" s="731"/>
      <c r="J391" s="392">
        <f t="shared" si="37"/>
        <v>0</v>
      </c>
      <c r="K391" s="709"/>
      <c r="L391" s="731"/>
      <c r="M391" s="392">
        <f t="shared" si="35"/>
        <v>0</v>
      </c>
      <c r="N391" s="713">
        <f t="shared" si="34"/>
        <v>0</v>
      </c>
      <c r="O391" s="721"/>
      <c r="P391" s="392">
        <f t="shared" si="36"/>
        <v>0</v>
      </c>
      <c r="Q391" s="402"/>
      <c r="R391" s="359" t="str">
        <f t="shared" si="33"/>
        <v/>
      </c>
    </row>
    <row r="392" spans="1:18" s="360" customFormat="1">
      <c r="A392" s="705"/>
      <c r="B392" s="732"/>
      <c r="C392" s="680"/>
      <c r="D392" s="398"/>
      <c r="E392" s="397"/>
      <c r="F392" s="707"/>
      <c r="G392" s="708"/>
      <c r="H392" s="709"/>
      <c r="I392" s="731"/>
      <c r="J392" s="392">
        <f t="shared" si="37"/>
        <v>0</v>
      </c>
      <c r="K392" s="709"/>
      <c r="L392" s="731"/>
      <c r="M392" s="392">
        <f t="shared" si="35"/>
        <v>0</v>
      </c>
      <c r="N392" s="713">
        <f t="shared" si="34"/>
        <v>0</v>
      </c>
      <c r="O392" s="721"/>
      <c r="P392" s="392">
        <f t="shared" si="36"/>
        <v>0</v>
      </c>
      <c r="Q392" s="402"/>
      <c r="R392" s="359" t="str">
        <f t="shared" si="33"/>
        <v/>
      </c>
    </row>
    <row r="393" spans="1:18" s="360" customFormat="1">
      <c r="A393" s="705"/>
      <c r="B393" s="732"/>
      <c r="C393" s="680"/>
      <c r="D393" s="398"/>
      <c r="E393" s="397"/>
      <c r="F393" s="707"/>
      <c r="G393" s="708"/>
      <c r="H393" s="709"/>
      <c r="I393" s="731"/>
      <c r="J393" s="392">
        <f t="shared" si="37"/>
        <v>0</v>
      </c>
      <c r="K393" s="709"/>
      <c r="L393" s="731"/>
      <c r="M393" s="392">
        <f t="shared" si="35"/>
        <v>0</v>
      </c>
      <c r="N393" s="713">
        <f t="shared" si="34"/>
        <v>0</v>
      </c>
      <c r="O393" s="721"/>
      <c r="P393" s="392">
        <f t="shared" si="36"/>
        <v>0</v>
      </c>
      <c r="Q393" s="402"/>
      <c r="R393" s="359" t="str">
        <f t="shared" si="33"/>
        <v/>
      </c>
    </row>
    <row r="394" spans="1:18" s="360" customFormat="1">
      <c r="A394" s="705"/>
      <c r="B394" s="732"/>
      <c r="C394" s="680"/>
      <c r="D394" s="398"/>
      <c r="E394" s="397"/>
      <c r="F394" s="707"/>
      <c r="G394" s="708"/>
      <c r="H394" s="709"/>
      <c r="I394" s="731"/>
      <c r="J394" s="392">
        <f t="shared" si="37"/>
        <v>0</v>
      </c>
      <c r="K394" s="709"/>
      <c r="L394" s="731"/>
      <c r="M394" s="392">
        <f t="shared" si="35"/>
        <v>0</v>
      </c>
      <c r="N394" s="713">
        <f t="shared" si="34"/>
        <v>0</v>
      </c>
      <c r="O394" s="721"/>
      <c r="P394" s="392">
        <f t="shared" si="36"/>
        <v>0</v>
      </c>
      <c r="Q394" s="402"/>
      <c r="R394" s="359" t="str">
        <f t="shared" si="33"/>
        <v/>
      </c>
    </row>
    <row r="395" spans="1:18" s="360" customFormat="1">
      <c r="A395" s="705"/>
      <c r="B395" s="732"/>
      <c r="C395" s="680"/>
      <c r="D395" s="398"/>
      <c r="E395" s="397"/>
      <c r="F395" s="707"/>
      <c r="G395" s="708"/>
      <c r="H395" s="709"/>
      <c r="I395" s="731"/>
      <c r="J395" s="392">
        <f t="shared" si="37"/>
        <v>0</v>
      </c>
      <c r="K395" s="709"/>
      <c r="L395" s="731"/>
      <c r="M395" s="392">
        <f t="shared" si="35"/>
        <v>0</v>
      </c>
      <c r="N395" s="713">
        <f t="shared" si="34"/>
        <v>0</v>
      </c>
      <c r="O395" s="721"/>
      <c r="P395" s="392">
        <f t="shared" si="36"/>
        <v>0</v>
      </c>
      <c r="Q395" s="402"/>
      <c r="R395" s="359" t="str">
        <f t="shared" si="33"/>
        <v/>
      </c>
    </row>
    <row r="396" spans="1:18" s="360" customFormat="1">
      <c r="A396" s="705"/>
      <c r="B396" s="732"/>
      <c r="C396" s="680"/>
      <c r="D396" s="398"/>
      <c r="E396" s="397"/>
      <c r="F396" s="707"/>
      <c r="G396" s="708"/>
      <c r="H396" s="709"/>
      <c r="I396" s="731"/>
      <c r="J396" s="392">
        <f t="shared" si="37"/>
        <v>0</v>
      </c>
      <c r="K396" s="709"/>
      <c r="L396" s="731"/>
      <c r="M396" s="392">
        <f t="shared" si="35"/>
        <v>0</v>
      </c>
      <c r="N396" s="713">
        <f t="shared" si="34"/>
        <v>0</v>
      </c>
      <c r="O396" s="721"/>
      <c r="P396" s="392">
        <f t="shared" si="36"/>
        <v>0</v>
      </c>
      <c r="Q396" s="402"/>
      <c r="R396" s="359" t="str">
        <f t="shared" si="33"/>
        <v/>
      </c>
    </row>
    <row r="397" spans="1:18" s="360" customFormat="1">
      <c r="A397" s="705"/>
      <c r="B397" s="732"/>
      <c r="C397" s="680"/>
      <c r="D397" s="398"/>
      <c r="E397" s="397"/>
      <c r="F397" s="707"/>
      <c r="G397" s="708"/>
      <c r="H397" s="709"/>
      <c r="I397" s="731"/>
      <c r="J397" s="392">
        <f t="shared" si="37"/>
        <v>0</v>
      </c>
      <c r="K397" s="709"/>
      <c r="L397" s="731"/>
      <c r="M397" s="392">
        <f t="shared" si="35"/>
        <v>0</v>
      </c>
      <c r="N397" s="713">
        <f t="shared" si="34"/>
        <v>0</v>
      </c>
      <c r="O397" s="721"/>
      <c r="P397" s="392">
        <f t="shared" si="36"/>
        <v>0</v>
      </c>
      <c r="Q397" s="402"/>
      <c r="R397" s="359" t="str">
        <f t="shared" si="33"/>
        <v/>
      </c>
    </row>
    <row r="398" spans="1:18" s="360" customFormat="1">
      <c r="A398" s="705"/>
      <c r="B398" s="732"/>
      <c r="C398" s="680"/>
      <c r="D398" s="398"/>
      <c r="E398" s="397"/>
      <c r="F398" s="707"/>
      <c r="G398" s="708"/>
      <c r="H398" s="709"/>
      <c r="I398" s="731"/>
      <c r="J398" s="392">
        <f t="shared" si="37"/>
        <v>0</v>
      </c>
      <c r="K398" s="709"/>
      <c r="L398" s="731"/>
      <c r="M398" s="392">
        <f>$G398*K398</f>
        <v>0</v>
      </c>
      <c r="N398" s="713">
        <f t="shared" si="34"/>
        <v>0</v>
      </c>
      <c r="O398" s="721"/>
      <c r="P398" s="392">
        <f t="shared" si="36"/>
        <v>0</v>
      </c>
      <c r="Q398" s="402"/>
      <c r="R398" s="359" t="str">
        <f t="shared" si="33"/>
        <v/>
      </c>
    </row>
    <row r="399" spans="1:18" s="360" customFormat="1">
      <c r="A399" s="705"/>
      <c r="B399" s="732"/>
      <c r="C399" s="680"/>
      <c r="D399" s="398"/>
      <c r="E399" s="397"/>
      <c r="F399" s="707"/>
      <c r="G399" s="708"/>
      <c r="H399" s="709"/>
      <c r="I399" s="731"/>
      <c r="J399" s="392">
        <f t="shared" si="37"/>
        <v>0</v>
      </c>
      <c r="K399" s="709"/>
      <c r="L399" s="731"/>
      <c r="M399" s="392">
        <f t="shared" ref="M399:M407" si="38">$G399*K399</f>
        <v>0</v>
      </c>
      <c r="N399" s="713">
        <f t="shared" si="34"/>
        <v>0</v>
      </c>
      <c r="O399" s="721"/>
      <c r="P399" s="392">
        <f t="shared" si="36"/>
        <v>0</v>
      </c>
      <c r="Q399" s="402"/>
      <c r="R399" s="359" t="str">
        <f t="shared" si="33"/>
        <v/>
      </c>
    </row>
    <row r="400" spans="1:18" s="360" customFormat="1">
      <c r="A400" s="705"/>
      <c r="B400" s="732"/>
      <c r="C400" s="680"/>
      <c r="D400" s="398"/>
      <c r="E400" s="397"/>
      <c r="F400" s="707"/>
      <c r="G400" s="708"/>
      <c r="H400" s="709"/>
      <c r="I400" s="731"/>
      <c r="J400" s="392">
        <f t="shared" si="37"/>
        <v>0</v>
      </c>
      <c r="K400" s="709"/>
      <c r="L400" s="731"/>
      <c r="M400" s="392">
        <f t="shared" si="38"/>
        <v>0</v>
      </c>
      <c r="N400" s="713">
        <f t="shared" si="34"/>
        <v>0</v>
      </c>
      <c r="O400" s="721"/>
      <c r="P400" s="392">
        <f t="shared" si="36"/>
        <v>0</v>
      </c>
      <c r="Q400" s="402"/>
      <c r="R400" s="359" t="str">
        <f t="shared" si="33"/>
        <v/>
      </c>
    </row>
    <row r="401" spans="1:21" s="360" customFormat="1">
      <c r="A401" s="705"/>
      <c r="B401" s="732"/>
      <c r="C401" s="680"/>
      <c r="D401" s="398"/>
      <c r="E401" s="397"/>
      <c r="F401" s="718"/>
      <c r="G401" s="708"/>
      <c r="H401" s="709"/>
      <c r="I401" s="731"/>
      <c r="J401" s="392">
        <f t="shared" si="37"/>
        <v>0</v>
      </c>
      <c r="K401" s="709"/>
      <c r="L401" s="731"/>
      <c r="M401" s="392">
        <f t="shared" si="38"/>
        <v>0</v>
      </c>
      <c r="N401" s="713">
        <f t="shared" si="34"/>
        <v>0</v>
      </c>
      <c r="O401" s="721"/>
      <c r="P401" s="392">
        <f t="shared" si="36"/>
        <v>0</v>
      </c>
      <c r="Q401" s="402"/>
      <c r="R401" s="359" t="str">
        <f t="shared" si="33"/>
        <v/>
      </c>
    </row>
    <row r="402" spans="1:21" s="360" customFormat="1">
      <c r="A402" s="705"/>
      <c r="B402" s="732"/>
      <c r="C402" s="680"/>
      <c r="D402" s="398"/>
      <c r="E402" s="397"/>
      <c r="F402" s="718"/>
      <c r="G402" s="708"/>
      <c r="H402" s="709"/>
      <c r="I402" s="731"/>
      <c r="J402" s="392">
        <f t="shared" si="37"/>
        <v>0</v>
      </c>
      <c r="K402" s="709"/>
      <c r="L402" s="731"/>
      <c r="M402" s="392">
        <f t="shared" si="38"/>
        <v>0</v>
      </c>
      <c r="N402" s="713">
        <f t="shared" si="34"/>
        <v>0</v>
      </c>
      <c r="O402" s="721"/>
      <c r="P402" s="392">
        <f t="shared" si="36"/>
        <v>0</v>
      </c>
      <c r="Q402" s="402"/>
      <c r="R402" s="359" t="str">
        <f t="shared" si="33"/>
        <v/>
      </c>
    </row>
    <row r="403" spans="1:21" s="360" customFormat="1">
      <c r="A403" s="705"/>
      <c r="B403" s="732"/>
      <c r="C403" s="680"/>
      <c r="D403" s="398"/>
      <c r="E403" s="397"/>
      <c r="F403" s="718"/>
      <c r="G403" s="708"/>
      <c r="H403" s="709"/>
      <c r="I403" s="731"/>
      <c r="J403" s="392">
        <f t="shared" si="37"/>
        <v>0</v>
      </c>
      <c r="K403" s="709"/>
      <c r="L403" s="731"/>
      <c r="M403" s="392">
        <f t="shared" si="38"/>
        <v>0</v>
      </c>
      <c r="N403" s="713">
        <f t="shared" si="34"/>
        <v>0</v>
      </c>
      <c r="O403" s="721"/>
      <c r="P403" s="392">
        <f t="shared" si="36"/>
        <v>0</v>
      </c>
      <c r="Q403" s="402"/>
      <c r="R403" s="359" t="str">
        <f t="shared" si="33"/>
        <v/>
      </c>
    </row>
    <row r="404" spans="1:21" s="360" customFormat="1">
      <c r="A404" s="705"/>
      <c r="B404" s="732"/>
      <c r="C404" s="680"/>
      <c r="D404" s="398"/>
      <c r="E404" s="397"/>
      <c r="F404" s="718"/>
      <c r="G404" s="708"/>
      <c r="H404" s="709"/>
      <c r="I404" s="731"/>
      <c r="J404" s="392">
        <f t="shared" si="37"/>
        <v>0</v>
      </c>
      <c r="K404" s="709"/>
      <c r="L404" s="731"/>
      <c r="M404" s="392">
        <f t="shared" si="38"/>
        <v>0</v>
      </c>
      <c r="N404" s="713">
        <f t="shared" si="34"/>
        <v>0</v>
      </c>
      <c r="O404" s="721"/>
      <c r="P404" s="392">
        <f t="shared" si="36"/>
        <v>0</v>
      </c>
      <c r="Q404" s="402"/>
      <c r="R404" s="359" t="str">
        <f t="shared" si="33"/>
        <v/>
      </c>
    </row>
    <row r="405" spans="1:21" s="360" customFormat="1">
      <c r="A405" s="705"/>
      <c r="B405" s="732"/>
      <c r="C405" s="680"/>
      <c r="D405" s="398"/>
      <c r="E405" s="397"/>
      <c r="F405" s="718"/>
      <c r="G405" s="708"/>
      <c r="H405" s="709"/>
      <c r="I405" s="731"/>
      <c r="J405" s="392">
        <f t="shared" si="37"/>
        <v>0</v>
      </c>
      <c r="K405" s="709"/>
      <c r="L405" s="731"/>
      <c r="M405" s="392">
        <f t="shared" si="38"/>
        <v>0</v>
      </c>
      <c r="N405" s="713">
        <f t="shared" si="34"/>
        <v>0</v>
      </c>
      <c r="O405" s="721"/>
      <c r="P405" s="392">
        <f t="shared" si="36"/>
        <v>0</v>
      </c>
      <c r="Q405" s="402"/>
      <c r="R405" s="359" t="str">
        <f t="shared" si="33"/>
        <v/>
      </c>
    </row>
    <row r="406" spans="1:21" s="360" customFormat="1">
      <c r="A406" s="705"/>
      <c r="B406" s="732"/>
      <c r="C406" s="680"/>
      <c r="D406" s="398"/>
      <c r="E406" s="397"/>
      <c r="F406" s="721"/>
      <c r="G406" s="734"/>
      <c r="H406" s="709"/>
      <c r="I406" s="731"/>
      <c r="J406" s="392">
        <f t="shared" si="37"/>
        <v>0</v>
      </c>
      <c r="K406" s="709"/>
      <c r="L406" s="731"/>
      <c r="M406" s="392">
        <f t="shared" si="38"/>
        <v>0</v>
      </c>
      <c r="N406" s="713">
        <f t="shared" si="34"/>
        <v>0</v>
      </c>
      <c r="O406" s="721"/>
      <c r="P406" s="392">
        <f t="shared" si="36"/>
        <v>0</v>
      </c>
      <c r="Q406" s="402"/>
      <c r="R406" s="359" t="str">
        <f t="shared" si="33"/>
        <v/>
      </c>
    </row>
    <row r="407" spans="1:21" s="360" customFormat="1" ht="13.8" thickBot="1">
      <c r="A407" s="705"/>
      <c r="B407" s="732"/>
      <c r="C407" s="680"/>
      <c r="D407" s="398"/>
      <c r="E407" s="397"/>
      <c r="F407" s="735"/>
      <c r="G407" s="736"/>
      <c r="H407" s="719"/>
      <c r="I407" s="737"/>
      <c r="J407" s="392">
        <f t="shared" si="37"/>
        <v>0</v>
      </c>
      <c r="K407" s="709"/>
      <c r="L407" s="731"/>
      <c r="M407" s="392">
        <f t="shared" si="38"/>
        <v>0</v>
      </c>
      <c r="N407" s="713">
        <f t="shared" si="34"/>
        <v>0</v>
      </c>
      <c r="O407" s="721"/>
      <c r="P407" s="392">
        <f t="shared" si="36"/>
        <v>0</v>
      </c>
      <c r="Q407" s="391"/>
      <c r="R407" s="359" t="str">
        <f t="shared" si="33"/>
        <v/>
      </c>
    </row>
    <row r="408" spans="1:21" s="360" customFormat="1" ht="13.8" thickTop="1">
      <c r="A408" s="390" t="s">
        <v>575</v>
      </c>
      <c r="B408" s="389" t="s">
        <v>569</v>
      </c>
      <c r="C408" s="388"/>
      <c r="D408" s="387" t="s">
        <v>570</v>
      </c>
      <c r="E408" s="386" t="s">
        <v>508</v>
      </c>
      <c r="F408" s="738"/>
      <c r="G408" s="385" t="s">
        <v>643</v>
      </c>
      <c r="H408" s="739" t="s">
        <v>508</v>
      </c>
      <c r="I408" s="740"/>
      <c r="J408" s="383">
        <f>SUMIFS(J358:J407,$A358:$A407,"設備費")</f>
        <v>0</v>
      </c>
      <c r="K408" s="739" t="s">
        <v>292</v>
      </c>
      <c r="L408" s="741"/>
      <c r="M408" s="383">
        <f>SUMIFS(M358:M407,$A358:$A407,"設備費")</f>
        <v>0</v>
      </c>
      <c r="N408" s="739" t="s">
        <v>292</v>
      </c>
      <c r="O408" s="741"/>
      <c r="P408" s="383">
        <f>SUMIFS(P358:P407,$A358:$A407,"設備費")</f>
        <v>0</v>
      </c>
      <c r="Q408" s="382" t="s">
        <v>508</v>
      </c>
      <c r="R408" s="359" t="str">
        <f t="shared" si="33"/>
        <v/>
      </c>
      <c r="S408" s="360" t="s">
        <v>301</v>
      </c>
    </row>
    <row r="409" spans="1:21" s="360" customFormat="1">
      <c r="A409" s="381" t="s">
        <v>508</v>
      </c>
      <c r="B409" s="380" t="s">
        <v>649</v>
      </c>
      <c r="C409" s="379"/>
      <c r="D409" s="378" t="s">
        <v>570</v>
      </c>
      <c r="E409" s="377" t="s">
        <v>508</v>
      </c>
      <c r="F409" s="742"/>
      <c r="G409" s="376" t="s">
        <v>508</v>
      </c>
      <c r="H409" s="743" t="s">
        <v>508</v>
      </c>
      <c r="I409" s="731"/>
      <c r="J409" s="374">
        <f>SUMIFS(J358:J407,$A358:$A407,"工事費")</f>
        <v>0</v>
      </c>
      <c r="K409" s="743" t="s">
        <v>292</v>
      </c>
      <c r="L409" s="721"/>
      <c r="M409" s="374">
        <f>SUMIFS(M358:M407,$A358:$A407,"工事費")</f>
        <v>0</v>
      </c>
      <c r="N409" s="743" t="s">
        <v>292</v>
      </c>
      <c r="O409" s="721"/>
      <c r="P409" s="374">
        <f>SUMIFS(P358:P407,$A358:$A407,"工事費")</f>
        <v>0</v>
      </c>
      <c r="Q409" s="373" t="s">
        <v>508</v>
      </c>
      <c r="R409" s="359" t="str">
        <f t="shared" si="33"/>
        <v/>
      </c>
      <c r="S409" s="372" t="s">
        <v>298</v>
      </c>
      <c r="T409" s="372" t="s">
        <v>572</v>
      </c>
      <c r="U409" s="372" t="s">
        <v>296</v>
      </c>
    </row>
    <row r="410" spans="1:21" s="360" customFormat="1" ht="13.8" thickBot="1">
      <c r="A410" s="371" t="s">
        <v>575</v>
      </c>
      <c r="B410" s="370" t="s">
        <v>573</v>
      </c>
      <c r="C410" s="369"/>
      <c r="D410" s="368" t="s">
        <v>574</v>
      </c>
      <c r="E410" s="367" t="s">
        <v>643</v>
      </c>
      <c r="F410" s="744"/>
      <c r="G410" s="366" t="s">
        <v>575</v>
      </c>
      <c r="H410" s="745" t="s">
        <v>508</v>
      </c>
      <c r="I410" s="746"/>
      <c r="J410" s="365">
        <f>SUM(J358:J407)</f>
        <v>0</v>
      </c>
      <c r="K410" s="745" t="s">
        <v>292</v>
      </c>
      <c r="L410" s="747"/>
      <c r="M410" s="365">
        <f>SUM(M358:M407)</f>
        <v>0</v>
      </c>
      <c r="N410" s="745" t="s">
        <v>292</v>
      </c>
      <c r="O410" s="747"/>
      <c r="P410" s="363">
        <f>SUM(P358:P407)</f>
        <v>0</v>
      </c>
      <c r="Q410" s="362" t="s">
        <v>508</v>
      </c>
      <c r="R410" s="359" t="str">
        <f t="shared" si="33"/>
        <v/>
      </c>
      <c r="S410" s="361" t="str">
        <f>IF(SUM(J408:J409)=J410,"","入力ミス")</f>
        <v/>
      </c>
      <c r="T410" s="361" t="str">
        <f>IF(SUM(M408:M409)=M410,"","入力ミス")</f>
        <v/>
      </c>
      <c r="U410" s="361" t="str">
        <f>IF(SUM(P408:P409)=P410,"","入力ミス")</f>
        <v/>
      </c>
    </row>
    <row r="411" spans="1:21" s="360" customFormat="1">
      <c r="A411" s="414"/>
      <c r="B411" s="748" t="s">
        <v>650</v>
      </c>
      <c r="C411" s="749"/>
      <c r="D411" s="411" t="s">
        <v>577</v>
      </c>
      <c r="E411" s="410"/>
      <c r="F411" s="721"/>
      <c r="G411" s="374"/>
      <c r="H411" s="750"/>
      <c r="I411" s="1296"/>
      <c r="J411" s="1308"/>
      <c r="K411" s="750"/>
      <c r="L411" s="1296"/>
      <c r="M411" s="1308"/>
      <c r="N411" s="750"/>
      <c r="O411" s="1296"/>
      <c r="P411" s="1297"/>
      <c r="Q411" s="407"/>
    </row>
    <row r="412" spans="1:21" s="360" customFormat="1">
      <c r="A412" s="705"/>
      <c r="B412" s="729"/>
      <c r="C412" s="680"/>
      <c r="D412" s="405"/>
      <c r="E412" s="397"/>
      <c r="F412" s="707"/>
      <c r="G412" s="708"/>
      <c r="H412" s="709"/>
      <c r="I412" s="731"/>
      <c r="J412" s="392">
        <f>$G412*H412</f>
        <v>0</v>
      </c>
      <c r="K412" s="709"/>
      <c r="L412" s="731"/>
      <c r="M412" s="392">
        <f>$G412*K412</f>
        <v>0</v>
      </c>
      <c r="N412" s="713">
        <f>H412-K412</f>
        <v>0</v>
      </c>
      <c r="O412" s="721"/>
      <c r="P412" s="392">
        <f>$G412*N412</f>
        <v>0</v>
      </c>
      <c r="Q412" s="402"/>
      <c r="R412" s="359" t="str">
        <f t="shared" ref="R412:R464" si="39">IF(M412+P412=J412,"","入力ミス")</f>
        <v/>
      </c>
    </row>
    <row r="413" spans="1:21" s="360" customFormat="1">
      <c r="A413" s="705"/>
      <c r="B413" s="732"/>
      <c r="C413" s="680"/>
      <c r="D413" s="398"/>
      <c r="E413" s="397"/>
      <c r="F413" s="707"/>
      <c r="G413" s="708"/>
      <c r="H413" s="709"/>
      <c r="I413" s="731"/>
      <c r="J413" s="392">
        <f>$G413*H413</f>
        <v>0</v>
      </c>
      <c r="K413" s="709"/>
      <c r="L413" s="731"/>
      <c r="M413" s="392">
        <f>$G413*K413</f>
        <v>0</v>
      </c>
      <c r="N413" s="713">
        <f t="shared" ref="N413:N461" si="40">H413-K413</f>
        <v>0</v>
      </c>
      <c r="O413" s="721"/>
      <c r="P413" s="392">
        <f>$G413*N413</f>
        <v>0</v>
      </c>
      <c r="Q413" s="402"/>
      <c r="R413" s="359" t="str">
        <f t="shared" si="39"/>
        <v/>
      </c>
    </row>
    <row r="414" spans="1:21" s="360" customFormat="1">
      <c r="A414" s="705"/>
      <c r="B414" s="732"/>
      <c r="C414" s="680"/>
      <c r="D414" s="398"/>
      <c r="E414" s="397"/>
      <c r="F414" s="707"/>
      <c r="G414" s="708"/>
      <c r="H414" s="709"/>
      <c r="I414" s="731"/>
      <c r="J414" s="392">
        <f>$G414*H414</f>
        <v>0</v>
      </c>
      <c r="K414" s="709"/>
      <c r="L414" s="731"/>
      <c r="M414" s="392">
        <f t="shared" ref="M414:M451" si="41">$G414*K414</f>
        <v>0</v>
      </c>
      <c r="N414" s="713">
        <f t="shared" si="40"/>
        <v>0</v>
      </c>
      <c r="O414" s="721"/>
      <c r="P414" s="392">
        <f t="shared" ref="P414:P461" si="42">$G414*N414</f>
        <v>0</v>
      </c>
      <c r="Q414" s="402"/>
      <c r="R414" s="359" t="str">
        <f t="shared" si="39"/>
        <v/>
      </c>
    </row>
    <row r="415" spans="1:21" s="360" customFormat="1">
      <c r="A415" s="705"/>
      <c r="B415" s="732"/>
      <c r="C415" s="680"/>
      <c r="D415" s="398"/>
      <c r="E415" s="397"/>
      <c r="F415" s="707"/>
      <c r="G415" s="708"/>
      <c r="H415" s="709"/>
      <c r="I415" s="731"/>
      <c r="J415" s="392">
        <f t="shared" ref="J415:J461" si="43">$G415*H415</f>
        <v>0</v>
      </c>
      <c r="K415" s="709"/>
      <c r="L415" s="731"/>
      <c r="M415" s="392">
        <f t="shared" si="41"/>
        <v>0</v>
      </c>
      <c r="N415" s="713">
        <f t="shared" si="40"/>
        <v>0</v>
      </c>
      <c r="O415" s="721"/>
      <c r="P415" s="392">
        <f t="shared" si="42"/>
        <v>0</v>
      </c>
      <c r="Q415" s="402"/>
      <c r="R415" s="359" t="str">
        <f t="shared" si="39"/>
        <v/>
      </c>
    </row>
    <row r="416" spans="1:21" s="360" customFormat="1">
      <c r="A416" s="705"/>
      <c r="B416" s="732"/>
      <c r="C416" s="680"/>
      <c r="D416" s="398"/>
      <c r="E416" s="397"/>
      <c r="F416" s="707"/>
      <c r="G416" s="708"/>
      <c r="H416" s="709"/>
      <c r="I416" s="731"/>
      <c r="J416" s="392">
        <f t="shared" si="43"/>
        <v>0</v>
      </c>
      <c r="K416" s="709"/>
      <c r="L416" s="731"/>
      <c r="M416" s="392">
        <f t="shared" si="41"/>
        <v>0</v>
      </c>
      <c r="N416" s="713">
        <f t="shared" si="40"/>
        <v>0</v>
      </c>
      <c r="O416" s="721"/>
      <c r="P416" s="392">
        <f t="shared" si="42"/>
        <v>0</v>
      </c>
      <c r="Q416" s="402"/>
      <c r="R416" s="359" t="str">
        <f t="shared" si="39"/>
        <v/>
      </c>
    </row>
    <row r="417" spans="1:18" s="360" customFormat="1">
      <c r="A417" s="705"/>
      <c r="B417" s="732"/>
      <c r="C417" s="680"/>
      <c r="D417" s="398"/>
      <c r="E417" s="397"/>
      <c r="F417" s="707"/>
      <c r="G417" s="708"/>
      <c r="H417" s="709"/>
      <c r="I417" s="731"/>
      <c r="J417" s="392">
        <f t="shared" si="43"/>
        <v>0</v>
      </c>
      <c r="K417" s="709"/>
      <c r="L417" s="731"/>
      <c r="M417" s="392">
        <f t="shared" si="41"/>
        <v>0</v>
      </c>
      <c r="N417" s="713">
        <f t="shared" si="40"/>
        <v>0</v>
      </c>
      <c r="O417" s="721"/>
      <c r="P417" s="392">
        <f t="shared" si="42"/>
        <v>0</v>
      </c>
      <c r="Q417" s="402"/>
      <c r="R417" s="359" t="str">
        <f t="shared" si="39"/>
        <v/>
      </c>
    </row>
    <row r="418" spans="1:18" s="360" customFormat="1">
      <c r="A418" s="705"/>
      <c r="B418" s="732"/>
      <c r="C418" s="680"/>
      <c r="D418" s="398"/>
      <c r="E418" s="397"/>
      <c r="F418" s="707"/>
      <c r="G418" s="708"/>
      <c r="H418" s="709"/>
      <c r="I418" s="731"/>
      <c r="J418" s="392">
        <f t="shared" si="43"/>
        <v>0</v>
      </c>
      <c r="K418" s="709"/>
      <c r="L418" s="731"/>
      <c r="M418" s="392">
        <f t="shared" si="41"/>
        <v>0</v>
      </c>
      <c r="N418" s="713">
        <f t="shared" si="40"/>
        <v>0</v>
      </c>
      <c r="O418" s="721"/>
      <c r="P418" s="392">
        <f t="shared" si="42"/>
        <v>0</v>
      </c>
      <c r="Q418" s="402"/>
      <c r="R418" s="359" t="str">
        <f t="shared" si="39"/>
        <v/>
      </c>
    </row>
    <row r="419" spans="1:18" s="360" customFormat="1">
      <c r="A419" s="705"/>
      <c r="B419" s="732"/>
      <c r="C419" s="680"/>
      <c r="D419" s="398"/>
      <c r="E419" s="397"/>
      <c r="F419" s="707"/>
      <c r="G419" s="708"/>
      <c r="H419" s="709"/>
      <c r="I419" s="731"/>
      <c r="J419" s="392">
        <f t="shared" si="43"/>
        <v>0</v>
      </c>
      <c r="K419" s="709"/>
      <c r="L419" s="731"/>
      <c r="M419" s="392">
        <f t="shared" si="41"/>
        <v>0</v>
      </c>
      <c r="N419" s="713">
        <f t="shared" si="40"/>
        <v>0</v>
      </c>
      <c r="O419" s="721"/>
      <c r="P419" s="392">
        <f t="shared" si="42"/>
        <v>0</v>
      </c>
      <c r="Q419" s="402"/>
      <c r="R419" s="359" t="str">
        <f t="shared" si="39"/>
        <v/>
      </c>
    </row>
    <row r="420" spans="1:18" s="360" customFormat="1">
      <c r="A420" s="705"/>
      <c r="B420" s="732"/>
      <c r="C420" s="680"/>
      <c r="D420" s="398"/>
      <c r="E420" s="397"/>
      <c r="F420" s="707"/>
      <c r="G420" s="708"/>
      <c r="H420" s="709"/>
      <c r="I420" s="731"/>
      <c r="J420" s="392">
        <f t="shared" si="43"/>
        <v>0</v>
      </c>
      <c r="K420" s="709"/>
      <c r="L420" s="731"/>
      <c r="M420" s="392">
        <f t="shared" si="41"/>
        <v>0</v>
      </c>
      <c r="N420" s="713">
        <f t="shared" si="40"/>
        <v>0</v>
      </c>
      <c r="O420" s="721"/>
      <c r="P420" s="392">
        <f t="shared" si="42"/>
        <v>0</v>
      </c>
      <c r="Q420" s="402"/>
      <c r="R420" s="359" t="str">
        <f t="shared" si="39"/>
        <v/>
      </c>
    </row>
    <row r="421" spans="1:18" s="360" customFormat="1">
      <c r="A421" s="705"/>
      <c r="B421" s="732"/>
      <c r="C421" s="680"/>
      <c r="D421" s="398"/>
      <c r="E421" s="397"/>
      <c r="F421" s="707"/>
      <c r="G421" s="708"/>
      <c r="H421" s="709"/>
      <c r="I421" s="731"/>
      <c r="J421" s="392">
        <f t="shared" si="43"/>
        <v>0</v>
      </c>
      <c r="K421" s="709"/>
      <c r="L421" s="731"/>
      <c r="M421" s="392">
        <f t="shared" si="41"/>
        <v>0</v>
      </c>
      <c r="N421" s="713">
        <f t="shared" si="40"/>
        <v>0</v>
      </c>
      <c r="O421" s="721"/>
      <c r="P421" s="392">
        <f t="shared" si="42"/>
        <v>0</v>
      </c>
      <c r="Q421" s="402"/>
      <c r="R421" s="359" t="str">
        <f t="shared" si="39"/>
        <v/>
      </c>
    </row>
    <row r="422" spans="1:18" s="360" customFormat="1">
      <c r="A422" s="705"/>
      <c r="B422" s="732"/>
      <c r="C422" s="680"/>
      <c r="D422" s="398"/>
      <c r="E422" s="397"/>
      <c r="F422" s="707"/>
      <c r="G422" s="708"/>
      <c r="H422" s="709"/>
      <c r="I422" s="731"/>
      <c r="J422" s="392">
        <f t="shared" si="43"/>
        <v>0</v>
      </c>
      <c r="K422" s="709"/>
      <c r="L422" s="731"/>
      <c r="M422" s="392">
        <f t="shared" si="41"/>
        <v>0</v>
      </c>
      <c r="N422" s="713">
        <f t="shared" si="40"/>
        <v>0</v>
      </c>
      <c r="O422" s="721"/>
      <c r="P422" s="392">
        <f t="shared" si="42"/>
        <v>0</v>
      </c>
      <c r="Q422" s="402"/>
      <c r="R422" s="359" t="str">
        <f t="shared" si="39"/>
        <v/>
      </c>
    </row>
    <row r="423" spans="1:18" s="360" customFormat="1">
      <c r="A423" s="705"/>
      <c r="B423" s="732"/>
      <c r="C423" s="680"/>
      <c r="D423" s="398"/>
      <c r="E423" s="397"/>
      <c r="F423" s="707"/>
      <c r="G423" s="708"/>
      <c r="H423" s="709"/>
      <c r="I423" s="731"/>
      <c r="J423" s="392">
        <f t="shared" si="43"/>
        <v>0</v>
      </c>
      <c r="K423" s="709"/>
      <c r="L423" s="731"/>
      <c r="M423" s="392">
        <f t="shared" si="41"/>
        <v>0</v>
      </c>
      <c r="N423" s="713">
        <f t="shared" si="40"/>
        <v>0</v>
      </c>
      <c r="O423" s="721"/>
      <c r="P423" s="392">
        <f t="shared" si="42"/>
        <v>0</v>
      </c>
      <c r="Q423" s="402"/>
      <c r="R423" s="359" t="str">
        <f t="shared" si="39"/>
        <v/>
      </c>
    </row>
    <row r="424" spans="1:18" s="360" customFormat="1">
      <c r="A424" s="705"/>
      <c r="B424" s="732"/>
      <c r="C424" s="680"/>
      <c r="D424" s="398"/>
      <c r="E424" s="397"/>
      <c r="F424" s="707"/>
      <c r="G424" s="708"/>
      <c r="H424" s="709"/>
      <c r="I424" s="731"/>
      <c r="J424" s="392">
        <f t="shared" si="43"/>
        <v>0</v>
      </c>
      <c r="K424" s="709"/>
      <c r="L424" s="731"/>
      <c r="M424" s="392">
        <f t="shared" si="41"/>
        <v>0</v>
      </c>
      <c r="N424" s="713">
        <f t="shared" si="40"/>
        <v>0</v>
      </c>
      <c r="O424" s="721"/>
      <c r="P424" s="392">
        <f t="shared" si="42"/>
        <v>0</v>
      </c>
      <c r="Q424" s="402"/>
      <c r="R424" s="359" t="str">
        <f t="shared" si="39"/>
        <v/>
      </c>
    </row>
    <row r="425" spans="1:18" s="360" customFormat="1">
      <c r="A425" s="705"/>
      <c r="B425" s="732"/>
      <c r="C425" s="680"/>
      <c r="D425" s="398"/>
      <c r="E425" s="397"/>
      <c r="F425" s="707"/>
      <c r="G425" s="708"/>
      <c r="H425" s="709"/>
      <c r="I425" s="731"/>
      <c r="J425" s="392">
        <f t="shared" si="43"/>
        <v>0</v>
      </c>
      <c r="K425" s="709"/>
      <c r="L425" s="731"/>
      <c r="M425" s="392">
        <f t="shared" si="41"/>
        <v>0</v>
      </c>
      <c r="N425" s="713">
        <f t="shared" si="40"/>
        <v>0</v>
      </c>
      <c r="O425" s="721"/>
      <c r="P425" s="392">
        <f t="shared" si="42"/>
        <v>0</v>
      </c>
      <c r="Q425" s="402"/>
      <c r="R425" s="359" t="str">
        <f t="shared" si="39"/>
        <v/>
      </c>
    </row>
    <row r="426" spans="1:18" s="360" customFormat="1">
      <c r="A426" s="705"/>
      <c r="B426" s="732"/>
      <c r="C426" s="680"/>
      <c r="D426" s="398"/>
      <c r="E426" s="397"/>
      <c r="F426" s="707"/>
      <c r="G426" s="708"/>
      <c r="H426" s="709"/>
      <c r="I426" s="731"/>
      <c r="J426" s="392">
        <f t="shared" si="43"/>
        <v>0</v>
      </c>
      <c r="K426" s="709"/>
      <c r="L426" s="731"/>
      <c r="M426" s="392">
        <f t="shared" si="41"/>
        <v>0</v>
      </c>
      <c r="N426" s="713">
        <f t="shared" si="40"/>
        <v>0</v>
      </c>
      <c r="O426" s="721"/>
      <c r="P426" s="392">
        <f t="shared" si="42"/>
        <v>0</v>
      </c>
      <c r="Q426" s="402"/>
      <c r="R426" s="359" t="str">
        <f t="shared" si="39"/>
        <v/>
      </c>
    </row>
    <row r="427" spans="1:18" s="360" customFormat="1">
      <c r="A427" s="705"/>
      <c r="B427" s="732"/>
      <c r="C427" s="680"/>
      <c r="D427" s="398"/>
      <c r="E427" s="397"/>
      <c r="F427" s="707"/>
      <c r="G427" s="708"/>
      <c r="H427" s="709"/>
      <c r="I427" s="731"/>
      <c r="J427" s="392">
        <f t="shared" si="43"/>
        <v>0</v>
      </c>
      <c r="K427" s="709"/>
      <c r="L427" s="731"/>
      <c r="M427" s="392">
        <f t="shared" si="41"/>
        <v>0</v>
      </c>
      <c r="N427" s="713">
        <f t="shared" si="40"/>
        <v>0</v>
      </c>
      <c r="O427" s="721"/>
      <c r="P427" s="392">
        <f t="shared" si="42"/>
        <v>0</v>
      </c>
      <c r="Q427" s="402"/>
      <c r="R427" s="359" t="str">
        <f t="shared" si="39"/>
        <v/>
      </c>
    </row>
    <row r="428" spans="1:18" s="360" customFormat="1">
      <c r="A428" s="705"/>
      <c r="B428" s="732"/>
      <c r="C428" s="680"/>
      <c r="D428" s="398"/>
      <c r="E428" s="397"/>
      <c r="F428" s="707"/>
      <c r="G428" s="708"/>
      <c r="H428" s="709"/>
      <c r="I428" s="731"/>
      <c r="J428" s="392">
        <f t="shared" si="43"/>
        <v>0</v>
      </c>
      <c r="K428" s="709"/>
      <c r="L428" s="731"/>
      <c r="M428" s="392">
        <f t="shared" si="41"/>
        <v>0</v>
      </c>
      <c r="N428" s="713">
        <f t="shared" si="40"/>
        <v>0</v>
      </c>
      <c r="O428" s="721"/>
      <c r="P428" s="392">
        <f t="shared" si="42"/>
        <v>0</v>
      </c>
      <c r="Q428" s="402"/>
      <c r="R428" s="359" t="str">
        <f t="shared" si="39"/>
        <v/>
      </c>
    </row>
    <row r="429" spans="1:18" s="360" customFormat="1">
      <c r="A429" s="705"/>
      <c r="B429" s="732"/>
      <c r="C429" s="680"/>
      <c r="D429" s="398"/>
      <c r="E429" s="397"/>
      <c r="F429" s="707"/>
      <c r="G429" s="708"/>
      <c r="H429" s="709"/>
      <c r="I429" s="731"/>
      <c r="J429" s="392">
        <f t="shared" si="43"/>
        <v>0</v>
      </c>
      <c r="K429" s="709"/>
      <c r="L429" s="731"/>
      <c r="M429" s="392">
        <f t="shared" si="41"/>
        <v>0</v>
      </c>
      <c r="N429" s="713">
        <f t="shared" si="40"/>
        <v>0</v>
      </c>
      <c r="O429" s="721"/>
      <c r="P429" s="392">
        <f t="shared" si="42"/>
        <v>0</v>
      </c>
      <c r="Q429" s="402"/>
      <c r="R429" s="359" t="str">
        <f t="shared" si="39"/>
        <v/>
      </c>
    </row>
    <row r="430" spans="1:18" s="360" customFormat="1">
      <c r="A430" s="705"/>
      <c r="B430" s="732"/>
      <c r="C430" s="680"/>
      <c r="D430" s="398"/>
      <c r="E430" s="397"/>
      <c r="F430" s="707"/>
      <c r="G430" s="708"/>
      <c r="H430" s="709"/>
      <c r="I430" s="731"/>
      <c r="J430" s="392">
        <f t="shared" si="43"/>
        <v>0</v>
      </c>
      <c r="K430" s="709"/>
      <c r="L430" s="731"/>
      <c r="M430" s="392">
        <f t="shared" si="41"/>
        <v>0</v>
      </c>
      <c r="N430" s="713">
        <f t="shared" si="40"/>
        <v>0</v>
      </c>
      <c r="O430" s="721"/>
      <c r="P430" s="392">
        <f t="shared" si="42"/>
        <v>0</v>
      </c>
      <c r="Q430" s="402"/>
      <c r="R430" s="359" t="str">
        <f t="shared" si="39"/>
        <v/>
      </c>
    </row>
    <row r="431" spans="1:18" s="360" customFormat="1">
      <c r="A431" s="705"/>
      <c r="B431" s="732"/>
      <c r="C431" s="680"/>
      <c r="D431" s="398"/>
      <c r="E431" s="397"/>
      <c r="F431" s="707"/>
      <c r="G431" s="708"/>
      <c r="H431" s="709"/>
      <c r="I431" s="731"/>
      <c r="J431" s="392">
        <f t="shared" si="43"/>
        <v>0</v>
      </c>
      <c r="K431" s="709"/>
      <c r="L431" s="731"/>
      <c r="M431" s="392">
        <f t="shared" si="41"/>
        <v>0</v>
      </c>
      <c r="N431" s="713">
        <f t="shared" si="40"/>
        <v>0</v>
      </c>
      <c r="O431" s="721"/>
      <c r="P431" s="392">
        <f t="shared" si="42"/>
        <v>0</v>
      </c>
      <c r="Q431" s="402"/>
      <c r="R431" s="359" t="str">
        <f t="shared" si="39"/>
        <v/>
      </c>
    </row>
    <row r="432" spans="1:18" s="360" customFormat="1">
      <c r="A432" s="705"/>
      <c r="B432" s="732"/>
      <c r="C432" s="680"/>
      <c r="D432" s="398"/>
      <c r="E432" s="397"/>
      <c r="F432" s="707"/>
      <c r="G432" s="708"/>
      <c r="H432" s="709"/>
      <c r="I432" s="731"/>
      <c r="J432" s="392">
        <f t="shared" si="43"/>
        <v>0</v>
      </c>
      <c r="K432" s="709"/>
      <c r="L432" s="731"/>
      <c r="M432" s="392">
        <f t="shared" si="41"/>
        <v>0</v>
      </c>
      <c r="N432" s="713">
        <f t="shared" si="40"/>
        <v>0</v>
      </c>
      <c r="O432" s="721"/>
      <c r="P432" s="392">
        <f t="shared" si="42"/>
        <v>0</v>
      </c>
      <c r="Q432" s="402"/>
      <c r="R432" s="359" t="str">
        <f t="shared" si="39"/>
        <v/>
      </c>
    </row>
    <row r="433" spans="1:18" s="360" customFormat="1">
      <c r="A433" s="705"/>
      <c r="B433" s="732"/>
      <c r="C433" s="680"/>
      <c r="D433" s="398"/>
      <c r="E433" s="397"/>
      <c r="F433" s="707"/>
      <c r="G433" s="708"/>
      <c r="H433" s="709"/>
      <c r="I433" s="731"/>
      <c r="J433" s="392">
        <f t="shared" si="43"/>
        <v>0</v>
      </c>
      <c r="K433" s="709"/>
      <c r="L433" s="731"/>
      <c r="M433" s="392">
        <f t="shared" si="41"/>
        <v>0</v>
      </c>
      <c r="N433" s="713">
        <f t="shared" si="40"/>
        <v>0</v>
      </c>
      <c r="O433" s="721"/>
      <c r="P433" s="392">
        <f t="shared" si="42"/>
        <v>0</v>
      </c>
      <c r="Q433" s="402"/>
      <c r="R433" s="359" t="str">
        <f t="shared" si="39"/>
        <v/>
      </c>
    </row>
    <row r="434" spans="1:18" s="360" customFormat="1">
      <c r="A434" s="705"/>
      <c r="B434" s="732"/>
      <c r="C434" s="680"/>
      <c r="D434" s="398"/>
      <c r="E434" s="397"/>
      <c r="F434" s="707"/>
      <c r="G434" s="708"/>
      <c r="H434" s="709"/>
      <c r="I434" s="731"/>
      <c r="J434" s="392">
        <f t="shared" si="43"/>
        <v>0</v>
      </c>
      <c r="K434" s="709"/>
      <c r="L434" s="731"/>
      <c r="M434" s="392">
        <f t="shared" si="41"/>
        <v>0</v>
      </c>
      <c r="N434" s="713">
        <f t="shared" si="40"/>
        <v>0</v>
      </c>
      <c r="O434" s="721"/>
      <c r="P434" s="392">
        <f t="shared" si="42"/>
        <v>0</v>
      </c>
      <c r="Q434" s="402"/>
      <c r="R434" s="359" t="str">
        <f t="shared" si="39"/>
        <v/>
      </c>
    </row>
    <row r="435" spans="1:18" s="360" customFormat="1">
      <c r="A435" s="705"/>
      <c r="B435" s="732"/>
      <c r="C435" s="680"/>
      <c r="D435" s="398"/>
      <c r="E435" s="397"/>
      <c r="F435" s="707"/>
      <c r="G435" s="708"/>
      <c r="H435" s="709"/>
      <c r="I435" s="731"/>
      <c r="J435" s="392">
        <f t="shared" si="43"/>
        <v>0</v>
      </c>
      <c r="K435" s="709"/>
      <c r="L435" s="731"/>
      <c r="M435" s="392">
        <f t="shared" si="41"/>
        <v>0</v>
      </c>
      <c r="N435" s="713">
        <f t="shared" si="40"/>
        <v>0</v>
      </c>
      <c r="O435" s="721"/>
      <c r="P435" s="392">
        <f t="shared" si="42"/>
        <v>0</v>
      </c>
      <c r="Q435" s="402"/>
      <c r="R435" s="359" t="str">
        <f t="shared" si="39"/>
        <v/>
      </c>
    </row>
    <row r="436" spans="1:18" s="360" customFormat="1">
      <c r="A436" s="705"/>
      <c r="B436" s="732"/>
      <c r="C436" s="680"/>
      <c r="D436" s="398"/>
      <c r="E436" s="397"/>
      <c r="F436" s="707"/>
      <c r="G436" s="708"/>
      <c r="H436" s="709"/>
      <c r="I436" s="731"/>
      <c r="J436" s="392">
        <f t="shared" si="43"/>
        <v>0</v>
      </c>
      <c r="K436" s="709"/>
      <c r="L436" s="731"/>
      <c r="M436" s="392">
        <f t="shared" si="41"/>
        <v>0</v>
      </c>
      <c r="N436" s="713">
        <f t="shared" si="40"/>
        <v>0</v>
      </c>
      <c r="O436" s="721"/>
      <c r="P436" s="392">
        <f t="shared" si="42"/>
        <v>0</v>
      </c>
      <c r="Q436" s="402"/>
      <c r="R436" s="359" t="str">
        <f t="shared" si="39"/>
        <v/>
      </c>
    </row>
    <row r="437" spans="1:18" s="360" customFormat="1">
      <c r="A437" s="705"/>
      <c r="B437" s="732"/>
      <c r="C437" s="680"/>
      <c r="D437" s="398"/>
      <c r="E437" s="397"/>
      <c r="F437" s="707"/>
      <c r="G437" s="708"/>
      <c r="H437" s="709"/>
      <c r="I437" s="731"/>
      <c r="J437" s="392">
        <f t="shared" si="43"/>
        <v>0</v>
      </c>
      <c r="K437" s="709"/>
      <c r="L437" s="731"/>
      <c r="M437" s="392">
        <f t="shared" si="41"/>
        <v>0</v>
      </c>
      <c r="N437" s="713">
        <f t="shared" si="40"/>
        <v>0</v>
      </c>
      <c r="O437" s="721"/>
      <c r="P437" s="392">
        <f t="shared" si="42"/>
        <v>0</v>
      </c>
      <c r="Q437" s="402"/>
      <c r="R437" s="359" t="str">
        <f t="shared" si="39"/>
        <v/>
      </c>
    </row>
    <row r="438" spans="1:18" s="360" customFormat="1">
      <c r="A438" s="705"/>
      <c r="B438" s="732"/>
      <c r="C438" s="680"/>
      <c r="D438" s="398"/>
      <c r="E438" s="397"/>
      <c r="F438" s="707"/>
      <c r="G438" s="708"/>
      <c r="H438" s="709"/>
      <c r="I438" s="731"/>
      <c r="J438" s="392">
        <f t="shared" si="43"/>
        <v>0</v>
      </c>
      <c r="K438" s="709"/>
      <c r="L438" s="731"/>
      <c r="M438" s="392">
        <f t="shared" si="41"/>
        <v>0</v>
      </c>
      <c r="N438" s="713">
        <f t="shared" si="40"/>
        <v>0</v>
      </c>
      <c r="O438" s="721"/>
      <c r="P438" s="392">
        <f t="shared" si="42"/>
        <v>0</v>
      </c>
      <c r="Q438" s="402"/>
      <c r="R438" s="359" t="str">
        <f t="shared" si="39"/>
        <v/>
      </c>
    </row>
    <row r="439" spans="1:18" s="360" customFormat="1">
      <c r="A439" s="705"/>
      <c r="B439" s="732"/>
      <c r="C439" s="680"/>
      <c r="D439" s="398"/>
      <c r="E439" s="397"/>
      <c r="F439" s="707"/>
      <c r="G439" s="708"/>
      <c r="H439" s="709"/>
      <c r="I439" s="731"/>
      <c r="J439" s="392">
        <f t="shared" si="43"/>
        <v>0</v>
      </c>
      <c r="K439" s="709"/>
      <c r="L439" s="731"/>
      <c r="M439" s="392">
        <f t="shared" si="41"/>
        <v>0</v>
      </c>
      <c r="N439" s="713">
        <f t="shared" si="40"/>
        <v>0</v>
      </c>
      <c r="O439" s="721"/>
      <c r="P439" s="392">
        <f t="shared" si="42"/>
        <v>0</v>
      </c>
      <c r="Q439" s="402"/>
      <c r="R439" s="359" t="str">
        <f t="shared" si="39"/>
        <v/>
      </c>
    </row>
    <row r="440" spans="1:18" s="360" customFormat="1">
      <c r="A440" s="705"/>
      <c r="B440" s="732"/>
      <c r="C440" s="680"/>
      <c r="D440" s="398"/>
      <c r="E440" s="397"/>
      <c r="F440" s="707"/>
      <c r="G440" s="708"/>
      <c r="H440" s="709"/>
      <c r="I440" s="731"/>
      <c r="J440" s="392">
        <f t="shared" si="43"/>
        <v>0</v>
      </c>
      <c r="K440" s="709"/>
      <c r="L440" s="731"/>
      <c r="M440" s="392">
        <f t="shared" si="41"/>
        <v>0</v>
      </c>
      <c r="N440" s="713">
        <f t="shared" si="40"/>
        <v>0</v>
      </c>
      <c r="O440" s="721"/>
      <c r="P440" s="392">
        <f t="shared" si="42"/>
        <v>0</v>
      </c>
      <c r="Q440" s="402"/>
      <c r="R440" s="359" t="str">
        <f t="shared" si="39"/>
        <v/>
      </c>
    </row>
    <row r="441" spans="1:18" s="360" customFormat="1">
      <c r="A441" s="705"/>
      <c r="B441" s="732"/>
      <c r="C441" s="680"/>
      <c r="D441" s="398"/>
      <c r="E441" s="397"/>
      <c r="F441" s="707"/>
      <c r="G441" s="708"/>
      <c r="H441" s="709"/>
      <c r="I441" s="731"/>
      <c r="J441" s="392">
        <f t="shared" si="43"/>
        <v>0</v>
      </c>
      <c r="K441" s="709"/>
      <c r="L441" s="731"/>
      <c r="M441" s="392">
        <f t="shared" si="41"/>
        <v>0</v>
      </c>
      <c r="N441" s="713">
        <f t="shared" si="40"/>
        <v>0</v>
      </c>
      <c r="O441" s="721"/>
      <c r="P441" s="392">
        <f t="shared" si="42"/>
        <v>0</v>
      </c>
      <c r="Q441" s="402"/>
      <c r="R441" s="359" t="str">
        <f t="shared" si="39"/>
        <v/>
      </c>
    </row>
    <row r="442" spans="1:18" s="360" customFormat="1">
      <c r="A442" s="705"/>
      <c r="B442" s="732"/>
      <c r="C442" s="680"/>
      <c r="D442" s="398"/>
      <c r="E442" s="397"/>
      <c r="F442" s="707"/>
      <c r="G442" s="708"/>
      <c r="H442" s="709"/>
      <c r="I442" s="731"/>
      <c r="J442" s="392">
        <f t="shared" si="43"/>
        <v>0</v>
      </c>
      <c r="K442" s="709"/>
      <c r="L442" s="731"/>
      <c r="M442" s="392">
        <f t="shared" si="41"/>
        <v>0</v>
      </c>
      <c r="N442" s="713">
        <f t="shared" si="40"/>
        <v>0</v>
      </c>
      <c r="O442" s="721"/>
      <c r="P442" s="392">
        <f t="shared" si="42"/>
        <v>0</v>
      </c>
      <c r="Q442" s="402"/>
      <c r="R442" s="359" t="str">
        <f t="shared" si="39"/>
        <v/>
      </c>
    </row>
    <row r="443" spans="1:18" s="360" customFormat="1">
      <c r="A443" s="705"/>
      <c r="B443" s="732"/>
      <c r="C443" s="680"/>
      <c r="D443" s="398"/>
      <c r="E443" s="397"/>
      <c r="F443" s="707"/>
      <c r="G443" s="708"/>
      <c r="H443" s="709"/>
      <c r="I443" s="731"/>
      <c r="J443" s="392">
        <f t="shared" si="43"/>
        <v>0</v>
      </c>
      <c r="K443" s="709"/>
      <c r="L443" s="731"/>
      <c r="M443" s="392">
        <f t="shared" si="41"/>
        <v>0</v>
      </c>
      <c r="N443" s="713">
        <f t="shared" si="40"/>
        <v>0</v>
      </c>
      <c r="O443" s="721"/>
      <c r="P443" s="392">
        <f t="shared" si="42"/>
        <v>0</v>
      </c>
      <c r="Q443" s="402"/>
      <c r="R443" s="359" t="str">
        <f t="shared" si="39"/>
        <v/>
      </c>
    </row>
    <row r="444" spans="1:18" s="360" customFormat="1">
      <c r="A444" s="705"/>
      <c r="B444" s="732"/>
      <c r="C444" s="680"/>
      <c r="D444" s="398"/>
      <c r="E444" s="397"/>
      <c r="F444" s="707"/>
      <c r="G444" s="708"/>
      <c r="H444" s="709"/>
      <c r="I444" s="731"/>
      <c r="J444" s="392">
        <f t="shared" si="43"/>
        <v>0</v>
      </c>
      <c r="K444" s="709"/>
      <c r="L444" s="731"/>
      <c r="M444" s="392">
        <f t="shared" si="41"/>
        <v>0</v>
      </c>
      <c r="N444" s="713">
        <f t="shared" si="40"/>
        <v>0</v>
      </c>
      <c r="O444" s="721"/>
      <c r="P444" s="392">
        <f t="shared" si="42"/>
        <v>0</v>
      </c>
      <c r="Q444" s="402"/>
      <c r="R444" s="359" t="str">
        <f t="shared" si="39"/>
        <v/>
      </c>
    </row>
    <row r="445" spans="1:18" s="360" customFormat="1">
      <c r="A445" s="705"/>
      <c r="B445" s="732"/>
      <c r="C445" s="680"/>
      <c r="D445" s="398"/>
      <c r="E445" s="397"/>
      <c r="F445" s="707"/>
      <c r="G445" s="708"/>
      <c r="H445" s="709"/>
      <c r="I445" s="731"/>
      <c r="J445" s="392">
        <f t="shared" si="43"/>
        <v>0</v>
      </c>
      <c r="K445" s="709"/>
      <c r="L445" s="731"/>
      <c r="M445" s="392">
        <f t="shared" si="41"/>
        <v>0</v>
      </c>
      <c r="N445" s="713">
        <f t="shared" si="40"/>
        <v>0</v>
      </c>
      <c r="O445" s="721"/>
      <c r="P445" s="392">
        <f t="shared" si="42"/>
        <v>0</v>
      </c>
      <c r="Q445" s="402"/>
      <c r="R445" s="359" t="str">
        <f t="shared" si="39"/>
        <v/>
      </c>
    </row>
    <row r="446" spans="1:18" s="360" customFormat="1">
      <c r="A446" s="705"/>
      <c r="B446" s="732"/>
      <c r="C446" s="680"/>
      <c r="D446" s="398"/>
      <c r="E446" s="397"/>
      <c r="F446" s="707"/>
      <c r="G446" s="708"/>
      <c r="H446" s="709"/>
      <c r="I446" s="731"/>
      <c r="J446" s="392">
        <f t="shared" si="43"/>
        <v>0</v>
      </c>
      <c r="K446" s="709"/>
      <c r="L446" s="731"/>
      <c r="M446" s="392">
        <f t="shared" si="41"/>
        <v>0</v>
      </c>
      <c r="N446" s="713">
        <f t="shared" si="40"/>
        <v>0</v>
      </c>
      <c r="O446" s="721"/>
      <c r="P446" s="392">
        <f t="shared" si="42"/>
        <v>0</v>
      </c>
      <c r="Q446" s="402"/>
      <c r="R446" s="359" t="str">
        <f t="shared" si="39"/>
        <v/>
      </c>
    </row>
    <row r="447" spans="1:18" s="360" customFormat="1">
      <c r="A447" s="705"/>
      <c r="B447" s="732"/>
      <c r="C447" s="680"/>
      <c r="D447" s="398"/>
      <c r="E447" s="397"/>
      <c r="F447" s="707"/>
      <c r="G447" s="708"/>
      <c r="H447" s="709"/>
      <c r="I447" s="731"/>
      <c r="J447" s="392">
        <f t="shared" si="43"/>
        <v>0</v>
      </c>
      <c r="K447" s="709"/>
      <c r="L447" s="731"/>
      <c r="M447" s="392">
        <f t="shared" si="41"/>
        <v>0</v>
      </c>
      <c r="N447" s="713">
        <f t="shared" si="40"/>
        <v>0</v>
      </c>
      <c r="O447" s="721"/>
      <c r="P447" s="392">
        <f t="shared" si="42"/>
        <v>0</v>
      </c>
      <c r="Q447" s="402"/>
      <c r="R447" s="359" t="str">
        <f t="shared" si="39"/>
        <v/>
      </c>
    </row>
    <row r="448" spans="1:18" s="360" customFormat="1">
      <c r="A448" s="705"/>
      <c r="B448" s="732"/>
      <c r="C448" s="680"/>
      <c r="D448" s="398"/>
      <c r="E448" s="397"/>
      <c r="F448" s="707"/>
      <c r="G448" s="708"/>
      <c r="H448" s="709"/>
      <c r="I448" s="731"/>
      <c r="J448" s="392">
        <f t="shared" si="43"/>
        <v>0</v>
      </c>
      <c r="K448" s="709"/>
      <c r="L448" s="731"/>
      <c r="M448" s="392">
        <f t="shared" si="41"/>
        <v>0</v>
      </c>
      <c r="N448" s="713">
        <f t="shared" si="40"/>
        <v>0</v>
      </c>
      <c r="O448" s="721"/>
      <c r="P448" s="392">
        <f t="shared" si="42"/>
        <v>0</v>
      </c>
      <c r="Q448" s="402"/>
      <c r="R448" s="359" t="str">
        <f t="shared" si="39"/>
        <v/>
      </c>
    </row>
    <row r="449" spans="1:21" s="360" customFormat="1">
      <c r="A449" s="705"/>
      <c r="B449" s="732"/>
      <c r="C449" s="680"/>
      <c r="D449" s="398"/>
      <c r="E449" s="397"/>
      <c r="F449" s="707"/>
      <c r="G449" s="708"/>
      <c r="H449" s="709"/>
      <c r="I449" s="731"/>
      <c r="J449" s="392">
        <f t="shared" si="43"/>
        <v>0</v>
      </c>
      <c r="K449" s="709"/>
      <c r="L449" s="731"/>
      <c r="M449" s="392">
        <f t="shared" si="41"/>
        <v>0</v>
      </c>
      <c r="N449" s="713">
        <f t="shared" si="40"/>
        <v>0</v>
      </c>
      <c r="O449" s="721"/>
      <c r="P449" s="392">
        <f t="shared" si="42"/>
        <v>0</v>
      </c>
      <c r="Q449" s="402"/>
      <c r="R449" s="359" t="str">
        <f t="shared" si="39"/>
        <v/>
      </c>
    </row>
    <row r="450" spans="1:21" s="360" customFormat="1">
      <c r="A450" s="705"/>
      <c r="B450" s="732"/>
      <c r="C450" s="680"/>
      <c r="D450" s="398"/>
      <c r="E450" s="397"/>
      <c r="F450" s="707"/>
      <c r="G450" s="708"/>
      <c r="H450" s="709"/>
      <c r="I450" s="731"/>
      <c r="J450" s="392">
        <f t="shared" si="43"/>
        <v>0</v>
      </c>
      <c r="K450" s="709"/>
      <c r="L450" s="731"/>
      <c r="M450" s="392">
        <f t="shared" si="41"/>
        <v>0</v>
      </c>
      <c r="N450" s="713">
        <f t="shared" si="40"/>
        <v>0</v>
      </c>
      <c r="O450" s="721"/>
      <c r="P450" s="392">
        <f t="shared" si="42"/>
        <v>0</v>
      </c>
      <c r="Q450" s="402"/>
      <c r="R450" s="359" t="str">
        <f t="shared" si="39"/>
        <v/>
      </c>
    </row>
    <row r="451" spans="1:21" s="360" customFormat="1">
      <c r="A451" s="705"/>
      <c r="B451" s="732"/>
      <c r="C451" s="680"/>
      <c r="D451" s="398"/>
      <c r="E451" s="397"/>
      <c r="F451" s="707"/>
      <c r="G451" s="708"/>
      <c r="H451" s="709"/>
      <c r="I451" s="731"/>
      <c r="J451" s="392">
        <f t="shared" si="43"/>
        <v>0</v>
      </c>
      <c r="K451" s="709"/>
      <c r="L451" s="731"/>
      <c r="M451" s="392">
        <f t="shared" si="41"/>
        <v>0</v>
      </c>
      <c r="N451" s="713">
        <f t="shared" si="40"/>
        <v>0</v>
      </c>
      <c r="O451" s="721"/>
      <c r="P451" s="392">
        <f t="shared" si="42"/>
        <v>0</v>
      </c>
      <c r="Q451" s="402"/>
      <c r="R451" s="359" t="str">
        <f t="shared" si="39"/>
        <v/>
      </c>
    </row>
    <row r="452" spans="1:21" s="360" customFormat="1">
      <c r="A452" s="705"/>
      <c r="B452" s="732"/>
      <c r="C452" s="680"/>
      <c r="D452" s="398"/>
      <c r="E452" s="397"/>
      <c r="F452" s="707"/>
      <c r="G452" s="708"/>
      <c r="H452" s="709"/>
      <c r="I452" s="731"/>
      <c r="J452" s="392">
        <f t="shared" si="43"/>
        <v>0</v>
      </c>
      <c r="K452" s="709"/>
      <c r="L452" s="731"/>
      <c r="M452" s="392">
        <f>$G452*K452</f>
        <v>0</v>
      </c>
      <c r="N452" s="713">
        <f t="shared" si="40"/>
        <v>0</v>
      </c>
      <c r="O452" s="721"/>
      <c r="P452" s="392">
        <f t="shared" si="42"/>
        <v>0</v>
      </c>
      <c r="Q452" s="402"/>
      <c r="R452" s="359" t="str">
        <f t="shared" si="39"/>
        <v/>
      </c>
    </row>
    <row r="453" spans="1:21" s="360" customFormat="1">
      <c r="A453" s="705"/>
      <c r="B453" s="732"/>
      <c r="C453" s="680"/>
      <c r="D453" s="398"/>
      <c r="E453" s="397"/>
      <c r="F453" s="707"/>
      <c r="G453" s="708"/>
      <c r="H453" s="709"/>
      <c r="I453" s="731"/>
      <c r="J453" s="392">
        <f t="shared" si="43"/>
        <v>0</v>
      </c>
      <c r="K453" s="709"/>
      <c r="L453" s="731"/>
      <c r="M453" s="392">
        <f t="shared" ref="M453:M461" si="44">$G453*K453</f>
        <v>0</v>
      </c>
      <c r="N453" s="713">
        <f t="shared" si="40"/>
        <v>0</v>
      </c>
      <c r="O453" s="721"/>
      <c r="P453" s="392">
        <f t="shared" si="42"/>
        <v>0</v>
      </c>
      <c r="Q453" s="402"/>
      <c r="R453" s="359" t="str">
        <f t="shared" si="39"/>
        <v/>
      </c>
    </row>
    <row r="454" spans="1:21" s="360" customFormat="1">
      <c r="A454" s="705"/>
      <c r="B454" s="732"/>
      <c r="C454" s="680"/>
      <c r="D454" s="398"/>
      <c r="E454" s="397"/>
      <c r="F454" s="707"/>
      <c r="G454" s="708"/>
      <c r="H454" s="709"/>
      <c r="I454" s="731"/>
      <c r="J454" s="392">
        <f t="shared" si="43"/>
        <v>0</v>
      </c>
      <c r="K454" s="709"/>
      <c r="L454" s="731"/>
      <c r="M454" s="392">
        <f t="shared" si="44"/>
        <v>0</v>
      </c>
      <c r="N454" s="713">
        <f t="shared" si="40"/>
        <v>0</v>
      </c>
      <c r="O454" s="721"/>
      <c r="P454" s="392">
        <f t="shared" si="42"/>
        <v>0</v>
      </c>
      <c r="Q454" s="402"/>
      <c r="R454" s="359" t="str">
        <f t="shared" si="39"/>
        <v/>
      </c>
    </row>
    <row r="455" spans="1:21" s="360" customFormat="1">
      <c r="A455" s="705"/>
      <c r="B455" s="732"/>
      <c r="C455" s="680"/>
      <c r="D455" s="398"/>
      <c r="E455" s="397"/>
      <c r="F455" s="718"/>
      <c r="G455" s="708"/>
      <c r="H455" s="709"/>
      <c r="I455" s="731"/>
      <c r="J455" s="392">
        <f t="shared" si="43"/>
        <v>0</v>
      </c>
      <c r="K455" s="709"/>
      <c r="L455" s="731"/>
      <c r="M455" s="392">
        <f t="shared" si="44"/>
        <v>0</v>
      </c>
      <c r="N455" s="713">
        <f t="shared" si="40"/>
        <v>0</v>
      </c>
      <c r="O455" s="721"/>
      <c r="P455" s="392">
        <f t="shared" si="42"/>
        <v>0</v>
      </c>
      <c r="Q455" s="402"/>
      <c r="R455" s="359" t="str">
        <f t="shared" si="39"/>
        <v/>
      </c>
    </row>
    <row r="456" spans="1:21" s="360" customFormat="1">
      <c r="A456" s="705"/>
      <c r="B456" s="732"/>
      <c r="C456" s="680"/>
      <c r="D456" s="398"/>
      <c r="E456" s="397"/>
      <c r="F456" s="718"/>
      <c r="G456" s="708"/>
      <c r="H456" s="709"/>
      <c r="I456" s="731"/>
      <c r="J456" s="392">
        <f t="shared" si="43"/>
        <v>0</v>
      </c>
      <c r="K456" s="709"/>
      <c r="L456" s="731"/>
      <c r="M456" s="392">
        <f t="shared" si="44"/>
        <v>0</v>
      </c>
      <c r="N456" s="713">
        <f t="shared" si="40"/>
        <v>0</v>
      </c>
      <c r="O456" s="721"/>
      <c r="P456" s="392">
        <f t="shared" si="42"/>
        <v>0</v>
      </c>
      <c r="Q456" s="402"/>
      <c r="R456" s="359" t="str">
        <f t="shared" si="39"/>
        <v/>
      </c>
    </row>
    <row r="457" spans="1:21" s="360" customFormat="1">
      <c r="A457" s="705"/>
      <c r="B457" s="732"/>
      <c r="C457" s="680"/>
      <c r="D457" s="398"/>
      <c r="E457" s="397"/>
      <c r="F457" s="718"/>
      <c r="G457" s="708"/>
      <c r="H457" s="709"/>
      <c r="I457" s="731"/>
      <c r="J457" s="392">
        <f t="shared" si="43"/>
        <v>0</v>
      </c>
      <c r="K457" s="709"/>
      <c r="L457" s="731"/>
      <c r="M457" s="392">
        <f t="shared" si="44"/>
        <v>0</v>
      </c>
      <c r="N457" s="713">
        <f t="shared" si="40"/>
        <v>0</v>
      </c>
      <c r="O457" s="721"/>
      <c r="P457" s="392">
        <f t="shared" si="42"/>
        <v>0</v>
      </c>
      <c r="Q457" s="402"/>
      <c r="R457" s="359" t="str">
        <f t="shared" si="39"/>
        <v/>
      </c>
    </row>
    <row r="458" spans="1:21" s="360" customFormat="1">
      <c r="A458" s="705"/>
      <c r="B458" s="732"/>
      <c r="C458" s="680"/>
      <c r="D458" s="398"/>
      <c r="E458" s="397"/>
      <c r="F458" s="718"/>
      <c r="G458" s="708"/>
      <c r="H458" s="709"/>
      <c r="I458" s="731"/>
      <c r="J458" s="392">
        <f t="shared" si="43"/>
        <v>0</v>
      </c>
      <c r="K458" s="709"/>
      <c r="L458" s="731"/>
      <c r="M458" s="392">
        <f t="shared" si="44"/>
        <v>0</v>
      </c>
      <c r="N458" s="713">
        <f t="shared" si="40"/>
        <v>0</v>
      </c>
      <c r="O458" s="721"/>
      <c r="P458" s="392">
        <f t="shared" si="42"/>
        <v>0</v>
      </c>
      <c r="Q458" s="402"/>
      <c r="R458" s="359" t="str">
        <f t="shared" si="39"/>
        <v/>
      </c>
    </row>
    <row r="459" spans="1:21" s="360" customFormat="1">
      <c r="A459" s="705"/>
      <c r="B459" s="732"/>
      <c r="C459" s="680"/>
      <c r="D459" s="398"/>
      <c r="E459" s="397"/>
      <c r="F459" s="718"/>
      <c r="G459" s="708"/>
      <c r="H459" s="709"/>
      <c r="I459" s="731"/>
      <c r="J459" s="392">
        <f t="shared" si="43"/>
        <v>0</v>
      </c>
      <c r="K459" s="709"/>
      <c r="L459" s="731"/>
      <c r="M459" s="392">
        <f t="shared" si="44"/>
        <v>0</v>
      </c>
      <c r="N459" s="713">
        <f t="shared" si="40"/>
        <v>0</v>
      </c>
      <c r="O459" s="721"/>
      <c r="P459" s="392">
        <f t="shared" si="42"/>
        <v>0</v>
      </c>
      <c r="Q459" s="402"/>
      <c r="R459" s="359" t="str">
        <f t="shared" si="39"/>
        <v/>
      </c>
    </row>
    <row r="460" spans="1:21" s="360" customFormat="1">
      <c r="A460" s="705"/>
      <c r="B460" s="732"/>
      <c r="C460" s="680"/>
      <c r="D460" s="398"/>
      <c r="E460" s="397"/>
      <c r="F460" s="721"/>
      <c r="G460" s="734"/>
      <c r="H460" s="709"/>
      <c r="I460" s="731"/>
      <c r="J460" s="392">
        <f t="shared" si="43"/>
        <v>0</v>
      </c>
      <c r="K460" s="709"/>
      <c r="L460" s="731"/>
      <c r="M460" s="392">
        <f t="shared" si="44"/>
        <v>0</v>
      </c>
      <c r="N460" s="713">
        <f t="shared" si="40"/>
        <v>0</v>
      </c>
      <c r="O460" s="721"/>
      <c r="P460" s="392">
        <f t="shared" si="42"/>
        <v>0</v>
      </c>
      <c r="Q460" s="402"/>
      <c r="R460" s="359" t="str">
        <f t="shared" si="39"/>
        <v/>
      </c>
    </row>
    <row r="461" spans="1:21" s="360" customFormat="1" ht="13.8" thickBot="1">
      <c r="A461" s="705"/>
      <c r="B461" s="732"/>
      <c r="C461" s="680"/>
      <c r="D461" s="398"/>
      <c r="E461" s="397"/>
      <c r="F461" s="735"/>
      <c r="G461" s="736"/>
      <c r="H461" s="719"/>
      <c r="I461" s="737"/>
      <c r="J461" s="392">
        <f t="shared" si="43"/>
        <v>0</v>
      </c>
      <c r="K461" s="709"/>
      <c r="L461" s="731"/>
      <c r="M461" s="392">
        <f t="shared" si="44"/>
        <v>0</v>
      </c>
      <c r="N461" s="713">
        <f t="shared" si="40"/>
        <v>0</v>
      </c>
      <c r="O461" s="721"/>
      <c r="P461" s="392">
        <f t="shared" si="42"/>
        <v>0</v>
      </c>
      <c r="Q461" s="391"/>
      <c r="R461" s="359" t="str">
        <f t="shared" si="39"/>
        <v/>
      </c>
    </row>
    <row r="462" spans="1:21" s="360" customFormat="1" ht="13.8" thickTop="1">
      <c r="A462" s="390" t="s">
        <v>508</v>
      </c>
      <c r="B462" s="389" t="s">
        <v>569</v>
      </c>
      <c r="C462" s="388"/>
      <c r="D462" s="387" t="s">
        <v>570</v>
      </c>
      <c r="E462" s="386" t="s">
        <v>575</v>
      </c>
      <c r="F462" s="738"/>
      <c r="G462" s="385" t="s">
        <v>508</v>
      </c>
      <c r="H462" s="739" t="s">
        <v>575</v>
      </c>
      <c r="I462" s="740"/>
      <c r="J462" s="383">
        <f>SUMIFS(J412:J461,$A412:$A461,"設備費")</f>
        <v>0</v>
      </c>
      <c r="K462" s="739" t="s">
        <v>292</v>
      </c>
      <c r="L462" s="741"/>
      <c r="M462" s="383">
        <f>SUMIFS(M412:M461,$A412:$A461,"設備費")</f>
        <v>0</v>
      </c>
      <c r="N462" s="739" t="s">
        <v>292</v>
      </c>
      <c r="O462" s="741"/>
      <c r="P462" s="383">
        <f>SUMIFS(P412:P461,$A412:$A461,"設備費")</f>
        <v>0</v>
      </c>
      <c r="Q462" s="382" t="s">
        <v>575</v>
      </c>
      <c r="R462" s="359" t="str">
        <f t="shared" si="39"/>
        <v/>
      </c>
      <c r="S462" s="360" t="s">
        <v>301</v>
      </c>
    </row>
    <row r="463" spans="1:21" s="360" customFormat="1">
      <c r="A463" s="381" t="s">
        <v>643</v>
      </c>
      <c r="B463" s="380" t="s">
        <v>571</v>
      </c>
      <c r="C463" s="379"/>
      <c r="D463" s="378" t="s">
        <v>645</v>
      </c>
      <c r="E463" s="377" t="s">
        <v>575</v>
      </c>
      <c r="F463" s="742"/>
      <c r="G463" s="376" t="s">
        <v>508</v>
      </c>
      <c r="H463" s="743" t="s">
        <v>508</v>
      </c>
      <c r="I463" s="731"/>
      <c r="J463" s="374">
        <f>SUMIFS(J412:J461,$A412:$A461,"工事費")</f>
        <v>0</v>
      </c>
      <c r="K463" s="743" t="s">
        <v>292</v>
      </c>
      <c r="L463" s="721"/>
      <c r="M463" s="374">
        <f>SUMIFS(M412:M461,$A412:$A461,"工事費")</f>
        <v>0</v>
      </c>
      <c r="N463" s="743" t="s">
        <v>292</v>
      </c>
      <c r="O463" s="721"/>
      <c r="P463" s="374">
        <f>SUMIFS(P412:P461,$A412:$A461,"工事費")</f>
        <v>0</v>
      </c>
      <c r="Q463" s="373" t="s">
        <v>508</v>
      </c>
      <c r="R463" s="359" t="str">
        <f t="shared" si="39"/>
        <v/>
      </c>
      <c r="S463" s="372" t="s">
        <v>298</v>
      </c>
      <c r="T463" s="372" t="s">
        <v>644</v>
      </c>
      <c r="U463" s="372" t="s">
        <v>296</v>
      </c>
    </row>
    <row r="464" spans="1:21" s="360" customFormat="1" ht="13.8" thickBot="1">
      <c r="A464" s="371" t="s">
        <v>508</v>
      </c>
      <c r="B464" s="370" t="s">
        <v>573</v>
      </c>
      <c r="C464" s="369"/>
      <c r="D464" s="368" t="s">
        <v>574</v>
      </c>
      <c r="E464" s="367" t="s">
        <v>575</v>
      </c>
      <c r="F464" s="744"/>
      <c r="G464" s="366" t="s">
        <v>643</v>
      </c>
      <c r="H464" s="745" t="s">
        <v>508</v>
      </c>
      <c r="I464" s="746"/>
      <c r="J464" s="365">
        <f>SUM(J412:J461)</f>
        <v>0</v>
      </c>
      <c r="K464" s="745" t="s">
        <v>292</v>
      </c>
      <c r="L464" s="747"/>
      <c r="M464" s="365">
        <f>SUM(M412:M461)</f>
        <v>0</v>
      </c>
      <c r="N464" s="745" t="s">
        <v>292</v>
      </c>
      <c r="O464" s="747"/>
      <c r="P464" s="363">
        <f>SUM(P412:P461)</f>
        <v>0</v>
      </c>
      <c r="Q464" s="362" t="s">
        <v>508</v>
      </c>
      <c r="R464" s="359" t="str">
        <f t="shared" si="39"/>
        <v/>
      </c>
      <c r="S464" s="361" t="str">
        <f>IF(SUM(J462:J463)=J464,"","入力ミス")</f>
        <v/>
      </c>
      <c r="T464" s="361" t="str">
        <f>IF(SUM(M462:M463)=M464,"","入力ミス")</f>
        <v/>
      </c>
      <c r="U464" s="361" t="str">
        <f>IF(SUM(P462:P463)=P464,"","入力ミス")</f>
        <v/>
      </c>
    </row>
    <row r="465" spans="1:18" s="360" customFormat="1">
      <c r="A465" s="414"/>
      <c r="B465" s="748" t="s">
        <v>651</v>
      </c>
      <c r="C465" s="749"/>
      <c r="D465" s="411" t="s">
        <v>577</v>
      </c>
      <c r="E465" s="410"/>
      <c r="F465" s="721"/>
      <c r="G465" s="374"/>
      <c r="H465" s="750"/>
      <c r="I465" s="1296"/>
      <c r="J465" s="1308"/>
      <c r="K465" s="750"/>
      <c r="L465" s="1296"/>
      <c r="M465" s="1308"/>
      <c r="N465" s="750"/>
      <c r="O465" s="1296"/>
      <c r="P465" s="1297"/>
      <c r="Q465" s="407"/>
    </row>
    <row r="466" spans="1:18" s="360" customFormat="1">
      <c r="A466" s="705"/>
      <c r="B466" s="729"/>
      <c r="C466" s="680"/>
      <c r="D466" s="405"/>
      <c r="E466" s="397"/>
      <c r="F466" s="707"/>
      <c r="G466" s="708"/>
      <c r="H466" s="709"/>
      <c r="I466" s="731"/>
      <c r="J466" s="392">
        <f>$G466*H466</f>
        <v>0</v>
      </c>
      <c r="K466" s="709"/>
      <c r="L466" s="731"/>
      <c r="M466" s="392">
        <f>$G466*K466</f>
        <v>0</v>
      </c>
      <c r="N466" s="713">
        <f>H466-K466</f>
        <v>0</v>
      </c>
      <c r="O466" s="721"/>
      <c r="P466" s="392">
        <f>$G466*N466</f>
        <v>0</v>
      </c>
      <c r="Q466" s="402"/>
      <c r="R466" s="359" t="str">
        <f t="shared" ref="R466:R518" si="45">IF(M466+P466=J466,"","入力ミス")</f>
        <v/>
      </c>
    </row>
    <row r="467" spans="1:18" s="360" customFormat="1">
      <c r="A467" s="705"/>
      <c r="B467" s="732"/>
      <c r="C467" s="680"/>
      <c r="D467" s="398"/>
      <c r="E467" s="397"/>
      <c r="F467" s="707"/>
      <c r="G467" s="708"/>
      <c r="H467" s="709"/>
      <c r="I467" s="731"/>
      <c r="J467" s="392">
        <f>$G467*H467</f>
        <v>0</v>
      </c>
      <c r="K467" s="709"/>
      <c r="L467" s="731"/>
      <c r="M467" s="392">
        <f>$G467*K467</f>
        <v>0</v>
      </c>
      <c r="N467" s="713">
        <f t="shared" ref="N467:N515" si="46">H467-K467</f>
        <v>0</v>
      </c>
      <c r="O467" s="721"/>
      <c r="P467" s="392">
        <f>$G467*N467</f>
        <v>0</v>
      </c>
      <c r="Q467" s="402"/>
      <c r="R467" s="359" t="str">
        <f t="shared" si="45"/>
        <v/>
      </c>
    </row>
    <row r="468" spans="1:18" s="360" customFormat="1">
      <c r="A468" s="705"/>
      <c r="B468" s="732"/>
      <c r="C468" s="680"/>
      <c r="D468" s="398"/>
      <c r="E468" s="397"/>
      <c r="F468" s="707"/>
      <c r="G468" s="708"/>
      <c r="H468" s="709"/>
      <c r="I468" s="731"/>
      <c r="J468" s="392">
        <f>$G468*H468</f>
        <v>0</v>
      </c>
      <c r="K468" s="709"/>
      <c r="L468" s="731"/>
      <c r="M468" s="392">
        <f t="shared" ref="M468:M505" si="47">$G468*K468</f>
        <v>0</v>
      </c>
      <c r="N468" s="713">
        <f t="shared" si="46"/>
        <v>0</v>
      </c>
      <c r="O468" s="721"/>
      <c r="P468" s="392">
        <f t="shared" ref="P468:P515" si="48">$G468*N468</f>
        <v>0</v>
      </c>
      <c r="Q468" s="402"/>
      <c r="R468" s="359" t="str">
        <f t="shared" si="45"/>
        <v/>
      </c>
    </row>
    <row r="469" spans="1:18" s="360" customFormat="1">
      <c r="A469" s="705"/>
      <c r="B469" s="732"/>
      <c r="C469" s="680"/>
      <c r="D469" s="398"/>
      <c r="E469" s="397"/>
      <c r="F469" s="707"/>
      <c r="G469" s="708"/>
      <c r="H469" s="709"/>
      <c r="I469" s="731"/>
      <c r="J469" s="392">
        <f t="shared" ref="J469:J515" si="49">$G469*H469</f>
        <v>0</v>
      </c>
      <c r="K469" s="709"/>
      <c r="L469" s="731"/>
      <c r="M469" s="392">
        <f t="shared" si="47"/>
        <v>0</v>
      </c>
      <c r="N469" s="713">
        <f t="shared" si="46"/>
        <v>0</v>
      </c>
      <c r="O469" s="721"/>
      <c r="P469" s="392">
        <f t="shared" si="48"/>
        <v>0</v>
      </c>
      <c r="Q469" s="402"/>
      <c r="R469" s="359" t="str">
        <f t="shared" si="45"/>
        <v/>
      </c>
    </row>
    <row r="470" spans="1:18" s="360" customFormat="1">
      <c r="A470" s="705"/>
      <c r="B470" s="732"/>
      <c r="C470" s="680"/>
      <c r="D470" s="398"/>
      <c r="E470" s="397"/>
      <c r="F470" s="707"/>
      <c r="G470" s="708"/>
      <c r="H470" s="709"/>
      <c r="I470" s="731"/>
      <c r="J470" s="392">
        <f t="shared" si="49"/>
        <v>0</v>
      </c>
      <c r="K470" s="709"/>
      <c r="L470" s="731"/>
      <c r="M470" s="392">
        <f t="shared" si="47"/>
        <v>0</v>
      </c>
      <c r="N470" s="713">
        <f t="shared" si="46"/>
        <v>0</v>
      </c>
      <c r="O470" s="721"/>
      <c r="P470" s="392">
        <f t="shared" si="48"/>
        <v>0</v>
      </c>
      <c r="Q470" s="402"/>
      <c r="R470" s="359" t="str">
        <f t="shared" si="45"/>
        <v/>
      </c>
    </row>
    <row r="471" spans="1:18" s="360" customFormat="1">
      <c r="A471" s="705"/>
      <c r="B471" s="732"/>
      <c r="C471" s="680"/>
      <c r="D471" s="398"/>
      <c r="E471" s="397"/>
      <c r="F471" s="707"/>
      <c r="G471" s="708"/>
      <c r="H471" s="709"/>
      <c r="I471" s="731"/>
      <c r="J471" s="392">
        <f t="shared" si="49"/>
        <v>0</v>
      </c>
      <c r="K471" s="709"/>
      <c r="L471" s="731"/>
      <c r="M471" s="392">
        <f t="shared" si="47"/>
        <v>0</v>
      </c>
      <c r="N471" s="713">
        <f t="shared" si="46"/>
        <v>0</v>
      </c>
      <c r="O471" s="721"/>
      <c r="P471" s="392">
        <f t="shared" si="48"/>
        <v>0</v>
      </c>
      <c r="Q471" s="402"/>
      <c r="R471" s="359" t="str">
        <f t="shared" si="45"/>
        <v/>
      </c>
    </row>
    <row r="472" spans="1:18" s="360" customFormat="1">
      <c r="A472" s="705"/>
      <c r="B472" s="732"/>
      <c r="C472" s="680"/>
      <c r="D472" s="398"/>
      <c r="E472" s="397"/>
      <c r="F472" s="707"/>
      <c r="G472" s="708"/>
      <c r="H472" s="709"/>
      <c r="I472" s="731"/>
      <c r="J472" s="392">
        <f t="shared" si="49"/>
        <v>0</v>
      </c>
      <c r="K472" s="709"/>
      <c r="L472" s="731"/>
      <c r="M472" s="392">
        <f t="shared" si="47"/>
        <v>0</v>
      </c>
      <c r="N472" s="713">
        <f t="shared" si="46"/>
        <v>0</v>
      </c>
      <c r="O472" s="721"/>
      <c r="P472" s="392">
        <f t="shared" si="48"/>
        <v>0</v>
      </c>
      <c r="Q472" s="402"/>
      <c r="R472" s="359" t="str">
        <f t="shared" si="45"/>
        <v/>
      </c>
    </row>
    <row r="473" spans="1:18" s="360" customFormat="1">
      <c r="A473" s="705"/>
      <c r="B473" s="732"/>
      <c r="C473" s="680"/>
      <c r="D473" s="398"/>
      <c r="E473" s="397"/>
      <c r="F473" s="707"/>
      <c r="G473" s="708"/>
      <c r="H473" s="709"/>
      <c r="I473" s="731"/>
      <c r="J473" s="392">
        <f t="shared" si="49"/>
        <v>0</v>
      </c>
      <c r="K473" s="709"/>
      <c r="L473" s="731"/>
      <c r="M473" s="392">
        <f t="shared" si="47"/>
        <v>0</v>
      </c>
      <c r="N473" s="713">
        <f t="shared" si="46"/>
        <v>0</v>
      </c>
      <c r="O473" s="721"/>
      <c r="P473" s="392">
        <f t="shared" si="48"/>
        <v>0</v>
      </c>
      <c r="Q473" s="402"/>
      <c r="R473" s="359" t="str">
        <f t="shared" si="45"/>
        <v/>
      </c>
    </row>
    <row r="474" spans="1:18" s="360" customFormat="1">
      <c r="A474" s="705"/>
      <c r="B474" s="732"/>
      <c r="C474" s="680"/>
      <c r="D474" s="398"/>
      <c r="E474" s="397"/>
      <c r="F474" s="707"/>
      <c r="G474" s="708"/>
      <c r="H474" s="709"/>
      <c r="I474" s="731"/>
      <c r="J474" s="392">
        <f t="shared" si="49"/>
        <v>0</v>
      </c>
      <c r="K474" s="709"/>
      <c r="L474" s="731"/>
      <c r="M474" s="392">
        <f t="shared" si="47"/>
        <v>0</v>
      </c>
      <c r="N474" s="713">
        <f t="shared" si="46"/>
        <v>0</v>
      </c>
      <c r="O474" s="721"/>
      <c r="P474" s="392">
        <f t="shared" si="48"/>
        <v>0</v>
      </c>
      <c r="Q474" s="402"/>
      <c r="R474" s="359" t="str">
        <f t="shared" si="45"/>
        <v/>
      </c>
    </row>
    <row r="475" spans="1:18" s="360" customFormat="1">
      <c r="A475" s="705"/>
      <c r="B475" s="732"/>
      <c r="C475" s="680"/>
      <c r="D475" s="398"/>
      <c r="E475" s="397"/>
      <c r="F475" s="707"/>
      <c r="G475" s="708"/>
      <c r="H475" s="709"/>
      <c r="I475" s="731"/>
      <c r="J475" s="392">
        <f t="shared" si="49"/>
        <v>0</v>
      </c>
      <c r="K475" s="709"/>
      <c r="L475" s="731"/>
      <c r="M475" s="392">
        <f t="shared" si="47"/>
        <v>0</v>
      </c>
      <c r="N475" s="713">
        <f t="shared" si="46"/>
        <v>0</v>
      </c>
      <c r="O475" s="721"/>
      <c r="P475" s="392">
        <f t="shared" si="48"/>
        <v>0</v>
      </c>
      <c r="Q475" s="402"/>
      <c r="R475" s="359" t="str">
        <f t="shared" si="45"/>
        <v/>
      </c>
    </row>
    <row r="476" spans="1:18" s="360" customFormat="1">
      <c r="A476" s="705"/>
      <c r="B476" s="732"/>
      <c r="C476" s="680"/>
      <c r="D476" s="398"/>
      <c r="E476" s="397"/>
      <c r="F476" s="707"/>
      <c r="G476" s="708"/>
      <c r="H476" s="709"/>
      <c r="I476" s="731"/>
      <c r="J476" s="392">
        <f t="shared" si="49"/>
        <v>0</v>
      </c>
      <c r="K476" s="709"/>
      <c r="L476" s="731"/>
      <c r="M476" s="392">
        <f t="shared" si="47"/>
        <v>0</v>
      </c>
      <c r="N476" s="713">
        <f t="shared" si="46"/>
        <v>0</v>
      </c>
      <c r="O476" s="721"/>
      <c r="P476" s="392">
        <f t="shared" si="48"/>
        <v>0</v>
      </c>
      <c r="Q476" s="402"/>
      <c r="R476" s="359" t="str">
        <f t="shared" si="45"/>
        <v/>
      </c>
    </row>
    <row r="477" spans="1:18" s="360" customFormat="1">
      <c r="A477" s="705"/>
      <c r="B477" s="732"/>
      <c r="C477" s="680"/>
      <c r="D477" s="398"/>
      <c r="E477" s="397"/>
      <c r="F477" s="707"/>
      <c r="G477" s="708"/>
      <c r="H477" s="709"/>
      <c r="I477" s="731"/>
      <c r="J477" s="392">
        <f t="shared" si="49"/>
        <v>0</v>
      </c>
      <c r="K477" s="709"/>
      <c r="L477" s="731"/>
      <c r="M477" s="392">
        <f t="shared" si="47"/>
        <v>0</v>
      </c>
      <c r="N477" s="713">
        <f t="shared" si="46"/>
        <v>0</v>
      </c>
      <c r="O477" s="721"/>
      <c r="P477" s="392">
        <f t="shared" si="48"/>
        <v>0</v>
      </c>
      <c r="Q477" s="402"/>
      <c r="R477" s="359" t="str">
        <f t="shared" si="45"/>
        <v/>
      </c>
    </row>
    <row r="478" spans="1:18" s="360" customFormat="1">
      <c r="A478" s="705"/>
      <c r="B478" s="732"/>
      <c r="C478" s="680"/>
      <c r="D478" s="398"/>
      <c r="E478" s="397"/>
      <c r="F478" s="707"/>
      <c r="G478" s="708"/>
      <c r="H478" s="709"/>
      <c r="I478" s="731"/>
      <c r="J478" s="392">
        <f t="shared" si="49"/>
        <v>0</v>
      </c>
      <c r="K478" s="709"/>
      <c r="L478" s="731"/>
      <c r="M478" s="392">
        <f t="shared" si="47"/>
        <v>0</v>
      </c>
      <c r="N478" s="713">
        <f t="shared" si="46"/>
        <v>0</v>
      </c>
      <c r="O478" s="721"/>
      <c r="P478" s="392">
        <f t="shared" si="48"/>
        <v>0</v>
      </c>
      <c r="Q478" s="402"/>
      <c r="R478" s="359" t="str">
        <f t="shared" si="45"/>
        <v/>
      </c>
    </row>
    <row r="479" spans="1:18" s="360" customFormat="1">
      <c r="A479" s="705"/>
      <c r="B479" s="732"/>
      <c r="C479" s="680"/>
      <c r="D479" s="398"/>
      <c r="E479" s="397"/>
      <c r="F479" s="707"/>
      <c r="G479" s="708"/>
      <c r="H479" s="709"/>
      <c r="I479" s="731"/>
      <c r="J479" s="392">
        <f t="shared" si="49"/>
        <v>0</v>
      </c>
      <c r="K479" s="709"/>
      <c r="L479" s="731"/>
      <c r="M479" s="392">
        <f t="shared" si="47"/>
        <v>0</v>
      </c>
      <c r="N479" s="713">
        <f t="shared" si="46"/>
        <v>0</v>
      </c>
      <c r="O479" s="721"/>
      <c r="P479" s="392">
        <f t="shared" si="48"/>
        <v>0</v>
      </c>
      <c r="Q479" s="402"/>
      <c r="R479" s="359" t="str">
        <f t="shared" si="45"/>
        <v/>
      </c>
    </row>
    <row r="480" spans="1:18" s="360" customFormat="1">
      <c r="A480" s="705"/>
      <c r="B480" s="732"/>
      <c r="C480" s="680"/>
      <c r="D480" s="398"/>
      <c r="E480" s="397"/>
      <c r="F480" s="707"/>
      <c r="G480" s="708"/>
      <c r="H480" s="709"/>
      <c r="I480" s="731"/>
      <c r="J480" s="392">
        <f t="shared" si="49"/>
        <v>0</v>
      </c>
      <c r="K480" s="709"/>
      <c r="L480" s="731"/>
      <c r="M480" s="392">
        <f t="shared" si="47"/>
        <v>0</v>
      </c>
      <c r="N480" s="713">
        <f t="shared" si="46"/>
        <v>0</v>
      </c>
      <c r="O480" s="721"/>
      <c r="P480" s="392">
        <f t="shared" si="48"/>
        <v>0</v>
      </c>
      <c r="Q480" s="402"/>
      <c r="R480" s="359" t="str">
        <f t="shared" si="45"/>
        <v/>
      </c>
    </row>
    <row r="481" spans="1:18" s="360" customFormat="1">
      <c r="A481" s="705"/>
      <c r="B481" s="732"/>
      <c r="C481" s="680"/>
      <c r="D481" s="398"/>
      <c r="E481" s="397"/>
      <c r="F481" s="707"/>
      <c r="G481" s="708"/>
      <c r="H481" s="709"/>
      <c r="I481" s="731"/>
      <c r="J481" s="392">
        <f t="shared" si="49"/>
        <v>0</v>
      </c>
      <c r="K481" s="709"/>
      <c r="L481" s="731"/>
      <c r="M481" s="392">
        <f t="shared" si="47"/>
        <v>0</v>
      </c>
      <c r="N481" s="713">
        <f t="shared" si="46"/>
        <v>0</v>
      </c>
      <c r="O481" s="721"/>
      <c r="P481" s="392">
        <f t="shared" si="48"/>
        <v>0</v>
      </c>
      <c r="Q481" s="402"/>
      <c r="R481" s="359" t="str">
        <f t="shared" si="45"/>
        <v/>
      </c>
    </row>
    <row r="482" spans="1:18" s="360" customFormat="1">
      <c r="A482" s="705"/>
      <c r="B482" s="732"/>
      <c r="C482" s="680"/>
      <c r="D482" s="398"/>
      <c r="E482" s="397"/>
      <c r="F482" s="707"/>
      <c r="G482" s="708"/>
      <c r="H482" s="709"/>
      <c r="I482" s="731"/>
      <c r="J482" s="392">
        <f t="shared" si="49"/>
        <v>0</v>
      </c>
      <c r="K482" s="709"/>
      <c r="L482" s="731"/>
      <c r="M482" s="392">
        <f t="shared" si="47"/>
        <v>0</v>
      </c>
      <c r="N482" s="713">
        <f t="shared" si="46"/>
        <v>0</v>
      </c>
      <c r="O482" s="721"/>
      <c r="P482" s="392">
        <f t="shared" si="48"/>
        <v>0</v>
      </c>
      <c r="Q482" s="402"/>
      <c r="R482" s="359" t="str">
        <f t="shared" si="45"/>
        <v/>
      </c>
    </row>
    <row r="483" spans="1:18" s="360" customFormat="1">
      <c r="A483" s="705"/>
      <c r="B483" s="732"/>
      <c r="C483" s="680"/>
      <c r="D483" s="398"/>
      <c r="E483" s="397"/>
      <c r="F483" s="707"/>
      <c r="G483" s="708"/>
      <c r="H483" s="709"/>
      <c r="I483" s="731"/>
      <c r="J483" s="392">
        <f t="shared" si="49"/>
        <v>0</v>
      </c>
      <c r="K483" s="709"/>
      <c r="L483" s="731"/>
      <c r="M483" s="392">
        <f t="shared" si="47"/>
        <v>0</v>
      </c>
      <c r="N483" s="713">
        <f t="shared" si="46"/>
        <v>0</v>
      </c>
      <c r="O483" s="721"/>
      <c r="P483" s="392">
        <f t="shared" si="48"/>
        <v>0</v>
      </c>
      <c r="Q483" s="402"/>
      <c r="R483" s="359" t="str">
        <f t="shared" si="45"/>
        <v/>
      </c>
    </row>
    <row r="484" spans="1:18" s="360" customFormat="1">
      <c r="A484" s="705"/>
      <c r="B484" s="732"/>
      <c r="C484" s="680"/>
      <c r="D484" s="398"/>
      <c r="E484" s="397"/>
      <c r="F484" s="707"/>
      <c r="G484" s="708"/>
      <c r="H484" s="709"/>
      <c r="I484" s="731"/>
      <c r="J484" s="392">
        <f t="shared" si="49"/>
        <v>0</v>
      </c>
      <c r="K484" s="709"/>
      <c r="L484" s="731"/>
      <c r="M484" s="392">
        <f t="shared" si="47"/>
        <v>0</v>
      </c>
      <c r="N484" s="713">
        <f t="shared" si="46"/>
        <v>0</v>
      </c>
      <c r="O484" s="721"/>
      <c r="P484" s="392">
        <f t="shared" si="48"/>
        <v>0</v>
      </c>
      <c r="Q484" s="402"/>
      <c r="R484" s="359" t="str">
        <f t="shared" si="45"/>
        <v/>
      </c>
    </row>
    <row r="485" spans="1:18" s="360" customFormat="1">
      <c r="A485" s="705"/>
      <c r="B485" s="732"/>
      <c r="C485" s="680"/>
      <c r="D485" s="398"/>
      <c r="E485" s="397"/>
      <c r="F485" s="707"/>
      <c r="G485" s="708"/>
      <c r="H485" s="709"/>
      <c r="I485" s="731"/>
      <c r="J485" s="392">
        <f t="shared" si="49"/>
        <v>0</v>
      </c>
      <c r="K485" s="709"/>
      <c r="L485" s="731"/>
      <c r="M485" s="392">
        <f t="shared" si="47"/>
        <v>0</v>
      </c>
      <c r="N485" s="713">
        <f t="shared" si="46"/>
        <v>0</v>
      </c>
      <c r="O485" s="721"/>
      <c r="P485" s="392">
        <f t="shared" si="48"/>
        <v>0</v>
      </c>
      <c r="Q485" s="402"/>
      <c r="R485" s="359" t="str">
        <f t="shared" si="45"/>
        <v/>
      </c>
    </row>
    <row r="486" spans="1:18" s="360" customFormat="1">
      <c r="A486" s="705"/>
      <c r="B486" s="732"/>
      <c r="C486" s="680"/>
      <c r="D486" s="398"/>
      <c r="E486" s="397"/>
      <c r="F486" s="707"/>
      <c r="G486" s="708"/>
      <c r="H486" s="709"/>
      <c r="I486" s="731"/>
      <c r="J486" s="392">
        <f t="shared" si="49"/>
        <v>0</v>
      </c>
      <c r="K486" s="709"/>
      <c r="L486" s="731"/>
      <c r="M486" s="392">
        <f t="shared" si="47"/>
        <v>0</v>
      </c>
      <c r="N486" s="713">
        <f t="shared" si="46"/>
        <v>0</v>
      </c>
      <c r="O486" s="721"/>
      <c r="P486" s="392">
        <f t="shared" si="48"/>
        <v>0</v>
      </c>
      <c r="Q486" s="402"/>
      <c r="R486" s="359" t="str">
        <f t="shared" si="45"/>
        <v/>
      </c>
    </row>
    <row r="487" spans="1:18" s="360" customFormat="1">
      <c r="A487" s="705"/>
      <c r="B487" s="732"/>
      <c r="C487" s="680"/>
      <c r="D487" s="398"/>
      <c r="E487" s="397"/>
      <c r="F487" s="707"/>
      <c r="G487" s="708"/>
      <c r="H487" s="709"/>
      <c r="I487" s="731"/>
      <c r="J487" s="392">
        <f t="shared" si="49"/>
        <v>0</v>
      </c>
      <c r="K487" s="709"/>
      <c r="L487" s="731"/>
      <c r="M487" s="392">
        <f t="shared" si="47"/>
        <v>0</v>
      </c>
      <c r="N487" s="713">
        <f t="shared" si="46"/>
        <v>0</v>
      </c>
      <c r="O487" s="721"/>
      <c r="P487" s="392">
        <f t="shared" si="48"/>
        <v>0</v>
      </c>
      <c r="Q487" s="402"/>
      <c r="R487" s="359" t="str">
        <f t="shared" si="45"/>
        <v/>
      </c>
    </row>
    <row r="488" spans="1:18" s="360" customFormat="1">
      <c r="A488" s="705"/>
      <c r="B488" s="732"/>
      <c r="C488" s="680"/>
      <c r="D488" s="398"/>
      <c r="E488" s="397"/>
      <c r="F488" s="707"/>
      <c r="G488" s="708"/>
      <c r="H488" s="709"/>
      <c r="I488" s="731"/>
      <c r="J488" s="392">
        <f t="shared" si="49"/>
        <v>0</v>
      </c>
      <c r="K488" s="709"/>
      <c r="L488" s="731"/>
      <c r="M488" s="392">
        <f t="shared" si="47"/>
        <v>0</v>
      </c>
      <c r="N488" s="713">
        <f t="shared" si="46"/>
        <v>0</v>
      </c>
      <c r="O488" s="721"/>
      <c r="P488" s="392">
        <f t="shared" si="48"/>
        <v>0</v>
      </c>
      <c r="Q488" s="402"/>
      <c r="R488" s="359" t="str">
        <f t="shared" si="45"/>
        <v/>
      </c>
    </row>
    <row r="489" spans="1:18" s="360" customFormat="1">
      <c r="A489" s="705"/>
      <c r="B489" s="732"/>
      <c r="C489" s="680"/>
      <c r="D489" s="398"/>
      <c r="E489" s="397"/>
      <c r="F489" s="707"/>
      <c r="G489" s="708"/>
      <c r="H489" s="709"/>
      <c r="I489" s="731"/>
      <c r="J489" s="392">
        <f t="shared" si="49"/>
        <v>0</v>
      </c>
      <c r="K489" s="709"/>
      <c r="L489" s="731"/>
      <c r="M489" s="392">
        <f t="shared" si="47"/>
        <v>0</v>
      </c>
      <c r="N489" s="713">
        <f t="shared" si="46"/>
        <v>0</v>
      </c>
      <c r="O489" s="721"/>
      <c r="P489" s="392">
        <f t="shared" si="48"/>
        <v>0</v>
      </c>
      <c r="Q489" s="402"/>
      <c r="R489" s="359" t="str">
        <f t="shared" si="45"/>
        <v/>
      </c>
    </row>
    <row r="490" spans="1:18" s="360" customFormat="1">
      <c r="A490" s="705"/>
      <c r="B490" s="732"/>
      <c r="C490" s="680"/>
      <c r="D490" s="398"/>
      <c r="E490" s="397"/>
      <c r="F490" s="707"/>
      <c r="G490" s="708"/>
      <c r="H490" s="709"/>
      <c r="I490" s="731"/>
      <c r="J490" s="392">
        <f t="shared" si="49"/>
        <v>0</v>
      </c>
      <c r="K490" s="709"/>
      <c r="L490" s="731"/>
      <c r="M490" s="392">
        <f t="shared" si="47"/>
        <v>0</v>
      </c>
      <c r="N490" s="713">
        <f t="shared" si="46"/>
        <v>0</v>
      </c>
      <c r="O490" s="721"/>
      <c r="P490" s="392">
        <f t="shared" si="48"/>
        <v>0</v>
      </c>
      <c r="Q490" s="402"/>
      <c r="R490" s="359" t="str">
        <f t="shared" si="45"/>
        <v/>
      </c>
    </row>
    <row r="491" spans="1:18" s="360" customFormat="1">
      <c r="A491" s="705"/>
      <c r="B491" s="732"/>
      <c r="C491" s="680"/>
      <c r="D491" s="398"/>
      <c r="E491" s="397"/>
      <c r="F491" s="707"/>
      <c r="G491" s="708"/>
      <c r="H491" s="709"/>
      <c r="I491" s="731"/>
      <c r="J491" s="392">
        <f t="shared" si="49"/>
        <v>0</v>
      </c>
      <c r="K491" s="709"/>
      <c r="L491" s="731"/>
      <c r="M491" s="392">
        <f t="shared" si="47"/>
        <v>0</v>
      </c>
      <c r="N491" s="713">
        <f t="shared" si="46"/>
        <v>0</v>
      </c>
      <c r="O491" s="721"/>
      <c r="P491" s="392">
        <f t="shared" si="48"/>
        <v>0</v>
      </c>
      <c r="Q491" s="402"/>
      <c r="R491" s="359" t="str">
        <f t="shared" si="45"/>
        <v/>
      </c>
    </row>
    <row r="492" spans="1:18" s="360" customFormat="1">
      <c r="A492" s="705"/>
      <c r="B492" s="732"/>
      <c r="C492" s="680"/>
      <c r="D492" s="398"/>
      <c r="E492" s="397"/>
      <c r="F492" s="707"/>
      <c r="G492" s="708"/>
      <c r="H492" s="709"/>
      <c r="I492" s="731"/>
      <c r="J492" s="392">
        <f t="shared" si="49"/>
        <v>0</v>
      </c>
      <c r="K492" s="709"/>
      <c r="L492" s="731"/>
      <c r="M492" s="392">
        <f t="shared" si="47"/>
        <v>0</v>
      </c>
      <c r="N492" s="713">
        <f t="shared" si="46"/>
        <v>0</v>
      </c>
      <c r="O492" s="721"/>
      <c r="P492" s="392">
        <f t="shared" si="48"/>
        <v>0</v>
      </c>
      <c r="Q492" s="402"/>
      <c r="R492" s="359" t="str">
        <f t="shared" si="45"/>
        <v/>
      </c>
    </row>
    <row r="493" spans="1:18" s="360" customFormat="1">
      <c r="A493" s="705"/>
      <c r="B493" s="732"/>
      <c r="C493" s="680"/>
      <c r="D493" s="398"/>
      <c r="E493" s="397"/>
      <c r="F493" s="707"/>
      <c r="G493" s="708"/>
      <c r="H493" s="709"/>
      <c r="I493" s="731"/>
      <c r="J493" s="392">
        <f t="shared" si="49"/>
        <v>0</v>
      </c>
      <c r="K493" s="709"/>
      <c r="L493" s="731"/>
      <c r="M493" s="392">
        <f t="shared" si="47"/>
        <v>0</v>
      </c>
      <c r="N493" s="713">
        <f t="shared" si="46"/>
        <v>0</v>
      </c>
      <c r="O493" s="721"/>
      <c r="P493" s="392">
        <f t="shared" si="48"/>
        <v>0</v>
      </c>
      <c r="Q493" s="402"/>
      <c r="R493" s="359" t="str">
        <f t="shared" si="45"/>
        <v/>
      </c>
    </row>
    <row r="494" spans="1:18" s="360" customFormat="1">
      <c r="A494" s="705"/>
      <c r="B494" s="732"/>
      <c r="C494" s="680"/>
      <c r="D494" s="398"/>
      <c r="E494" s="397"/>
      <c r="F494" s="707"/>
      <c r="G494" s="708"/>
      <c r="H494" s="709"/>
      <c r="I494" s="731"/>
      <c r="J494" s="392">
        <f t="shared" si="49"/>
        <v>0</v>
      </c>
      <c r="K494" s="709"/>
      <c r="L494" s="731"/>
      <c r="M494" s="392">
        <f t="shared" si="47"/>
        <v>0</v>
      </c>
      <c r="N494" s="713">
        <f t="shared" si="46"/>
        <v>0</v>
      </c>
      <c r="O494" s="721"/>
      <c r="P494" s="392">
        <f t="shared" si="48"/>
        <v>0</v>
      </c>
      <c r="Q494" s="402"/>
      <c r="R494" s="359" t="str">
        <f t="shared" si="45"/>
        <v/>
      </c>
    </row>
    <row r="495" spans="1:18" s="360" customFormat="1">
      <c r="A495" s="705"/>
      <c r="B495" s="732"/>
      <c r="C495" s="680"/>
      <c r="D495" s="398"/>
      <c r="E495" s="397"/>
      <c r="F495" s="707"/>
      <c r="G495" s="708"/>
      <c r="H495" s="709"/>
      <c r="I495" s="731"/>
      <c r="J495" s="392">
        <f t="shared" si="49"/>
        <v>0</v>
      </c>
      <c r="K495" s="709"/>
      <c r="L495" s="731"/>
      <c r="M495" s="392">
        <f t="shared" si="47"/>
        <v>0</v>
      </c>
      <c r="N495" s="713">
        <f t="shared" si="46"/>
        <v>0</v>
      </c>
      <c r="O495" s="721"/>
      <c r="P495" s="392">
        <f t="shared" si="48"/>
        <v>0</v>
      </c>
      <c r="Q495" s="402"/>
      <c r="R495" s="359" t="str">
        <f t="shared" si="45"/>
        <v/>
      </c>
    </row>
    <row r="496" spans="1:18" s="360" customFormat="1">
      <c r="A496" s="705"/>
      <c r="B496" s="732"/>
      <c r="C496" s="680"/>
      <c r="D496" s="398"/>
      <c r="E496" s="397"/>
      <c r="F496" s="707"/>
      <c r="G496" s="708"/>
      <c r="H496" s="709"/>
      <c r="I496" s="731"/>
      <c r="J496" s="392">
        <f t="shared" si="49"/>
        <v>0</v>
      </c>
      <c r="K496" s="709"/>
      <c r="L496" s="731"/>
      <c r="M496" s="392">
        <f t="shared" si="47"/>
        <v>0</v>
      </c>
      <c r="N496" s="713">
        <f t="shared" si="46"/>
        <v>0</v>
      </c>
      <c r="O496" s="721"/>
      <c r="P496" s="392">
        <f t="shared" si="48"/>
        <v>0</v>
      </c>
      <c r="Q496" s="402"/>
      <c r="R496" s="359" t="str">
        <f t="shared" si="45"/>
        <v/>
      </c>
    </row>
    <row r="497" spans="1:18" s="360" customFormat="1">
      <c r="A497" s="705"/>
      <c r="B497" s="732"/>
      <c r="C497" s="680"/>
      <c r="D497" s="398"/>
      <c r="E497" s="397"/>
      <c r="F497" s="707"/>
      <c r="G497" s="708"/>
      <c r="H497" s="709"/>
      <c r="I497" s="731"/>
      <c r="J497" s="392">
        <f t="shared" si="49"/>
        <v>0</v>
      </c>
      <c r="K497" s="709"/>
      <c r="L497" s="731"/>
      <c r="M497" s="392">
        <f t="shared" si="47"/>
        <v>0</v>
      </c>
      <c r="N497" s="713">
        <f t="shared" si="46"/>
        <v>0</v>
      </c>
      <c r="O497" s="721"/>
      <c r="P497" s="392">
        <f t="shared" si="48"/>
        <v>0</v>
      </c>
      <c r="Q497" s="402"/>
      <c r="R497" s="359" t="str">
        <f t="shared" si="45"/>
        <v/>
      </c>
    </row>
    <row r="498" spans="1:18" s="360" customFormat="1">
      <c r="A498" s="705"/>
      <c r="B498" s="732"/>
      <c r="C498" s="680"/>
      <c r="D498" s="398"/>
      <c r="E498" s="397"/>
      <c r="F498" s="707"/>
      <c r="G498" s="708"/>
      <c r="H498" s="709"/>
      <c r="I498" s="731"/>
      <c r="J498" s="392">
        <f t="shared" si="49"/>
        <v>0</v>
      </c>
      <c r="K498" s="709"/>
      <c r="L498" s="731"/>
      <c r="M498" s="392">
        <f t="shared" si="47"/>
        <v>0</v>
      </c>
      <c r="N498" s="713">
        <f t="shared" si="46"/>
        <v>0</v>
      </c>
      <c r="O498" s="721"/>
      <c r="P498" s="392">
        <f t="shared" si="48"/>
        <v>0</v>
      </c>
      <c r="Q498" s="402"/>
      <c r="R498" s="359" t="str">
        <f t="shared" si="45"/>
        <v/>
      </c>
    </row>
    <row r="499" spans="1:18" s="360" customFormat="1">
      <c r="A499" s="705"/>
      <c r="B499" s="732"/>
      <c r="C499" s="680"/>
      <c r="D499" s="398"/>
      <c r="E499" s="397"/>
      <c r="F499" s="707"/>
      <c r="G499" s="708"/>
      <c r="H499" s="709"/>
      <c r="I499" s="731"/>
      <c r="J499" s="392">
        <f t="shared" si="49"/>
        <v>0</v>
      </c>
      <c r="K499" s="709"/>
      <c r="L499" s="731"/>
      <c r="M499" s="392">
        <f t="shared" si="47"/>
        <v>0</v>
      </c>
      <c r="N499" s="713">
        <f t="shared" si="46"/>
        <v>0</v>
      </c>
      <c r="O499" s="721"/>
      <c r="P499" s="392">
        <f t="shared" si="48"/>
        <v>0</v>
      </c>
      <c r="Q499" s="402"/>
      <c r="R499" s="359" t="str">
        <f t="shared" si="45"/>
        <v/>
      </c>
    </row>
    <row r="500" spans="1:18" s="360" customFormat="1">
      <c r="A500" s="705"/>
      <c r="B500" s="732"/>
      <c r="C500" s="680"/>
      <c r="D500" s="398"/>
      <c r="E500" s="397"/>
      <c r="F500" s="707"/>
      <c r="G500" s="708"/>
      <c r="H500" s="709"/>
      <c r="I500" s="731"/>
      <c r="J500" s="392">
        <f t="shared" si="49"/>
        <v>0</v>
      </c>
      <c r="K500" s="709"/>
      <c r="L500" s="731"/>
      <c r="M500" s="392">
        <f t="shared" si="47"/>
        <v>0</v>
      </c>
      <c r="N500" s="713">
        <f t="shared" si="46"/>
        <v>0</v>
      </c>
      <c r="O500" s="721"/>
      <c r="P500" s="392">
        <f t="shared" si="48"/>
        <v>0</v>
      </c>
      <c r="Q500" s="402"/>
      <c r="R500" s="359" t="str">
        <f t="shared" si="45"/>
        <v/>
      </c>
    </row>
    <row r="501" spans="1:18" s="360" customFormat="1">
      <c r="A501" s="705"/>
      <c r="B501" s="732"/>
      <c r="C501" s="680"/>
      <c r="D501" s="398"/>
      <c r="E501" s="397"/>
      <c r="F501" s="707"/>
      <c r="G501" s="708"/>
      <c r="H501" s="709"/>
      <c r="I501" s="731"/>
      <c r="J501" s="392">
        <f t="shared" si="49"/>
        <v>0</v>
      </c>
      <c r="K501" s="709"/>
      <c r="L501" s="731"/>
      <c r="M501" s="392">
        <f t="shared" si="47"/>
        <v>0</v>
      </c>
      <c r="N501" s="713">
        <f t="shared" si="46"/>
        <v>0</v>
      </c>
      <c r="O501" s="721"/>
      <c r="P501" s="392">
        <f t="shared" si="48"/>
        <v>0</v>
      </c>
      <c r="Q501" s="402"/>
      <c r="R501" s="359" t="str">
        <f t="shared" si="45"/>
        <v/>
      </c>
    </row>
    <row r="502" spans="1:18" s="360" customFormat="1">
      <c r="A502" s="705"/>
      <c r="B502" s="732"/>
      <c r="C502" s="680"/>
      <c r="D502" s="398"/>
      <c r="E502" s="397"/>
      <c r="F502" s="707"/>
      <c r="G502" s="708"/>
      <c r="H502" s="709"/>
      <c r="I502" s="731"/>
      <c r="J502" s="392">
        <f t="shared" si="49"/>
        <v>0</v>
      </c>
      <c r="K502" s="709"/>
      <c r="L502" s="731"/>
      <c r="M502" s="392">
        <f t="shared" si="47"/>
        <v>0</v>
      </c>
      <c r="N502" s="713">
        <f t="shared" si="46"/>
        <v>0</v>
      </c>
      <c r="O502" s="721"/>
      <c r="P502" s="392">
        <f t="shared" si="48"/>
        <v>0</v>
      </c>
      <c r="Q502" s="402"/>
      <c r="R502" s="359" t="str">
        <f t="shared" si="45"/>
        <v/>
      </c>
    </row>
    <row r="503" spans="1:18" s="360" customFormat="1">
      <c r="A503" s="705"/>
      <c r="B503" s="732"/>
      <c r="C503" s="680"/>
      <c r="D503" s="398"/>
      <c r="E503" s="397"/>
      <c r="F503" s="707"/>
      <c r="G503" s="708"/>
      <c r="H503" s="709"/>
      <c r="I503" s="731"/>
      <c r="J503" s="392">
        <f t="shared" si="49"/>
        <v>0</v>
      </c>
      <c r="K503" s="709"/>
      <c r="L503" s="731"/>
      <c r="M503" s="392">
        <f t="shared" si="47"/>
        <v>0</v>
      </c>
      <c r="N503" s="713">
        <f t="shared" si="46"/>
        <v>0</v>
      </c>
      <c r="O503" s="721"/>
      <c r="P503" s="392">
        <f t="shared" si="48"/>
        <v>0</v>
      </c>
      <c r="Q503" s="402"/>
      <c r="R503" s="359" t="str">
        <f t="shared" si="45"/>
        <v/>
      </c>
    </row>
    <row r="504" spans="1:18" s="360" customFormat="1">
      <c r="A504" s="705"/>
      <c r="B504" s="732"/>
      <c r="C504" s="680"/>
      <c r="D504" s="398"/>
      <c r="E504" s="397"/>
      <c r="F504" s="707"/>
      <c r="G504" s="708"/>
      <c r="H504" s="709"/>
      <c r="I504" s="731"/>
      <c r="J504" s="392">
        <f t="shared" si="49"/>
        <v>0</v>
      </c>
      <c r="K504" s="709"/>
      <c r="L504" s="731"/>
      <c r="M504" s="392">
        <f t="shared" si="47"/>
        <v>0</v>
      </c>
      <c r="N504" s="713">
        <f t="shared" si="46"/>
        <v>0</v>
      </c>
      <c r="O504" s="721"/>
      <c r="P504" s="392">
        <f t="shared" si="48"/>
        <v>0</v>
      </c>
      <c r="Q504" s="402"/>
      <c r="R504" s="359" t="str">
        <f t="shared" si="45"/>
        <v/>
      </c>
    </row>
    <row r="505" spans="1:18" s="360" customFormat="1">
      <c r="A505" s="705"/>
      <c r="B505" s="732"/>
      <c r="C505" s="680"/>
      <c r="D505" s="398"/>
      <c r="E505" s="397"/>
      <c r="F505" s="707"/>
      <c r="G505" s="708"/>
      <c r="H505" s="709"/>
      <c r="I505" s="731"/>
      <c r="J505" s="392">
        <f t="shared" si="49"/>
        <v>0</v>
      </c>
      <c r="K505" s="709"/>
      <c r="L505" s="731"/>
      <c r="M505" s="392">
        <f t="shared" si="47"/>
        <v>0</v>
      </c>
      <c r="N505" s="713">
        <f t="shared" si="46"/>
        <v>0</v>
      </c>
      <c r="O505" s="721"/>
      <c r="P505" s="392">
        <f t="shared" si="48"/>
        <v>0</v>
      </c>
      <c r="Q505" s="402"/>
      <c r="R505" s="359" t="str">
        <f t="shared" si="45"/>
        <v/>
      </c>
    </row>
    <row r="506" spans="1:18" s="360" customFormat="1">
      <c r="A506" s="705"/>
      <c r="B506" s="732"/>
      <c r="C506" s="680"/>
      <c r="D506" s="398"/>
      <c r="E506" s="397"/>
      <c r="F506" s="707"/>
      <c r="G506" s="708"/>
      <c r="H506" s="709"/>
      <c r="I506" s="731"/>
      <c r="J506" s="392">
        <f t="shared" si="49"/>
        <v>0</v>
      </c>
      <c r="K506" s="709"/>
      <c r="L506" s="731"/>
      <c r="M506" s="392">
        <f>$G506*K506</f>
        <v>0</v>
      </c>
      <c r="N506" s="713">
        <f t="shared" si="46"/>
        <v>0</v>
      </c>
      <c r="O506" s="721"/>
      <c r="P506" s="392">
        <f t="shared" si="48"/>
        <v>0</v>
      </c>
      <c r="Q506" s="402"/>
      <c r="R506" s="359" t="str">
        <f t="shared" si="45"/>
        <v/>
      </c>
    </row>
    <row r="507" spans="1:18" s="360" customFormat="1">
      <c r="A507" s="705"/>
      <c r="B507" s="732"/>
      <c r="C507" s="680"/>
      <c r="D507" s="398"/>
      <c r="E507" s="397"/>
      <c r="F507" s="707"/>
      <c r="G507" s="708"/>
      <c r="H507" s="709"/>
      <c r="I507" s="731"/>
      <c r="J507" s="392">
        <f t="shared" si="49"/>
        <v>0</v>
      </c>
      <c r="K507" s="709"/>
      <c r="L507" s="731"/>
      <c r="M507" s="392">
        <f t="shared" ref="M507:M515" si="50">$G507*K507</f>
        <v>0</v>
      </c>
      <c r="N507" s="713">
        <f t="shared" si="46"/>
        <v>0</v>
      </c>
      <c r="O507" s="721"/>
      <c r="P507" s="392">
        <f t="shared" si="48"/>
        <v>0</v>
      </c>
      <c r="Q507" s="402"/>
      <c r="R507" s="359" t="str">
        <f t="shared" si="45"/>
        <v/>
      </c>
    </row>
    <row r="508" spans="1:18" s="360" customFormat="1">
      <c r="A508" s="705"/>
      <c r="B508" s="732"/>
      <c r="C508" s="680"/>
      <c r="D508" s="398"/>
      <c r="E508" s="397"/>
      <c r="F508" s="707"/>
      <c r="G508" s="708"/>
      <c r="H508" s="709"/>
      <c r="I508" s="731"/>
      <c r="J508" s="392">
        <f t="shared" si="49"/>
        <v>0</v>
      </c>
      <c r="K508" s="709"/>
      <c r="L508" s="731"/>
      <c r="M508" s="392">
        <f t="shared" si="50"/>
        <v>0</v>
      </c>
      <c r="N508" s="713">
        <f t="shared" si="46"/>
        <v>0</v>
      </c>
      <c r="O508" s="721"/>
      <c r="P508" s="392">
        <f t="shared" si="48"/>
        <v>0</v>
      </c>
      <c r="Q508" s="402"/>
      <c r="R508" s="359" t="str">
        <f t="shared" si="45"/>
        <v/>
      </c>
    </row>
    <row r="509" spans="1:18" s="360" customFormat="1">
      <c r="A509" s="705"/>
      <c r="B509" s="732"/>
      <c r="C509" s="680"/>
      <c r="D509" s="398"/>
      <c r="E509" s="397"/>
      <c r="F509" s="718"/>
      <c r="G509" s="708"/>
      <c r="H509" s="709"/>
      <c r="I509" s="731"/>
      <c r="J509" s="392">
        <f t="shared" si="49"/>
        <v>0</v>
      </c>
      <c r="K509" s="709"/>
      <c r="L509" s="731"/>
      <c r="M509" s="392">
        <f t="shared" si="50"/>
        <v>0</v>
      </c>
      <c r="N509" s="713">
        <f t="shared" si="46"/>
        <v>0</v>
      </c>
      <c r="O509" s="721"/>
      <c r="P509" s="392">
        <f t="shared" si="48"/>
        <v>0</v>
      </c>
      <c r="Q509" s="402"/>
      <c r="R509" s="359" t="str">
        <f t="shared" si="45"/>
        <v/>
      </c>
    </row>
    <row r="510" spans="1:18" s="360" customFormat="1">
      <c r="A510" s="705"/>
      <c r="B510" s="732"/>
      <c r="C510" s="680"/>
      <c r="D510" s="398"/>
      <c r="E510" s="397"/>
      <c r="F510" s="718"/>
      <c r="G510" s="708"/>
      <c r="H510" s="709"/>
      <c r="I510" s="731"/>
      <c r="J510" s="392">
        <f t="shared" si="49"/>
        <v>0</v>
      </c>
      <c r="K510" s="709"/>
      <c r="L510" s="731"/>
      <c r="M510" s="392">
        <f t="shared" si="50"/>
        <v>0</v>
      </c>
      <c r="N510" s="713">
        <f t="shared" si="46"/>
        <v>0</v>
      </c>
      <c r="O510" s="721"/>
      <c r="P510" s="392">
        <f t="shared" si="48"/>
        <v>0</v>
      </c>
      <c r="Q510" s="402"/>
      <c r="R510" s="359" t="str">
        <f t="shared" si="45"/>
        <v/>
      </c>
    </row>
    <row r="511" spans="1:18" s="360" customFormat="1">
      <c r="A511" s="705"/>
      <c r="B511" s="732"/>
      <c r="C511" s="680"/>
      <c r="D511" s="398"/>
      <c r="E511" s="397"/>
      <c r="F511" s="718"/>
      <c r="G511" s="708"/>
      <c r="H511" s="709"/>
      <c r="I511" s="731"/>
      <c r="J511" s="392">
        <f t="shared" si="49"/>
        <v>0</v>
      </c>
      <c r="K511" s="709"/>
      <c r="L511" s="731"/>
      <c r="M511" s="392">
        <f t="shared" si="50"/>
        <v>0</v>
      </c>
      <c r="N511" s="713">
        <f t="shared" si="46"/>
        <v>0</v>
      </c>
      <c r="O511" s="721"/>
      <c r="P511" s="392">
        <f t="shared" si="48"/>
        <v>0</v>
      </c>
      <c r="Q511" s="402"/>
      <c r="R511" s="359" t="str">
        <f t="shared" si="45"/>
        <v/>
      </c>
    </row>
    <row r="512" spans="1:18" s="360" customFormat="1">
      <c r="A512" s="705"/>
      <c r="B512" s="732"/>
      <c r="C512" s="680"/>
      <c r="D512" s="398"/>
      <c r="E512" s="397"/>
      <c r="F512" s="718"/>
      <c r="G512" s="708"/>
      <c r="H512" s="709"/>
      <c r="I512" s="731"/>
      <c r="J512" s="392">
        <f t="shared" si="49"/>
        <v>0</v>
      </c>
      <c r="K512" s="709"/>
      <c r="L512" s="731"/>
      <c r="M512" s="392">
        <f t="shared" si="50"/>
        <v>0</v>
      </c>
      <c r="N512" s="713">
        <f t="shared" si="46"/>
        <v>0</v>
      </c>
      <c r="O512" s="721"/>
      <c r="P512" s="392">
        <f t="shared" si="48"/>
        <v>0</v>
      </c>
      <c r="Q512" s="402"/>
      <c r="R512" s="359" t="str">
        <f t="shared" si="45"/>
        <v/>
      </c>
    </row>
    <row r="513" spans="1:21" s="360" customFormat="1">
      <c r="A513" s="705"/>
      <c r="B513" s="732"/>
      <c r="C513" s="680"/>
      <c r="D513" s="398"/>
      <c r="E513" s="397"/>
      <c r="F513" s="718"/>
      <c r="G513" s="708"/>
      <c r="H513" s="709"/>
      <c r="I513" s="731"/>
      <c r="J513" s="392">
        <f t="shared" si="49"/>
        <v>0</v>
      </c>
      <c r="K513" s="709"/>
      <c r="L513" s="731"/>
      <c r="M513" s="392">
        <f t="shared" si="50"/>
        <v>0</v>
      </c>
      <c r="N513" s="713">
        <f t="shared" si="46"/>
        <v>0</v>
      </c>
      <c r="O513" s="721"/>
      <c r="P513" s="392">
        <f t="shared" si="48"/>
        <v>0</v>
      </c>
      <c r="Q513" s="402"/>
      <c r="R513" s="359" t="str">
        <f t="shared" si="45"/>
        <v/>
      </c>
    </row>
    <row r="514" spans="1:21" s="360" customFormat="1">
      <c r="A514" s="705"/>
      <c r="B514" s="732"/>
      <c r="C514" s="680"/>
      <c r="D514" s="398"/>
      <c r="E514" s="397"/>
      <c r="F514" s="721"/>
      <c r="G514" s="734"/>
      <c r="H514" s="709"/>
      <c r="I514" s="731"/>
      <c r="J514" s="392">
        <f t="shared" si="49"/>
        <v>0</v>
      </c>
      <c r="K514" s="709"/>
      <c r="L514" s="731"/>
      <c r="M514" s="392">
        <f t="shared" si="50"/>
        <v>0</v>
      </c>
      <c r="N514" s="713">
        <f t="shared" si="46"/>
        <v>0</v>
      </c>
      <c r="O514" s="721"/>
      <c r="P514" s="392">
        <f t="shared" si="48"/>
        <v>0</v>
      </c>
      <c r="Q514" s="402"/>
      <c r="R514" s="359" t="str">
        <f t="shared" si="45"/>
        <v/>
      </c>
    </row>
    <row r="515" spans="1:21" s="360" customFormat="1" ht="13.8" thickBot="1">
      <c r="A515" s="705"/>
      <c r="B515" s="732"/>
      <c r="C515" s="680"/>
      <c r="D515" s="398"/>
      <c r="E515" s="397"/>
      <c r="F515" s="735"/>
      <c r="G515" s="736"/>
      <c r="H515" s="719"/>
      <c r="I515" s="737"/>
      <c r="J515" s="392">
        <f t="shared" si="49"/>
        <v>0</v>
      </c>
      <c r="K515" s="709"/>
      <c r="L515" s="731"/>
      <c r="M515" s="392">
        <f t="shared" si="50"/>
        <v>0</v>
      </c>
      <c r="N515" s="713">
        <f t="shared" si="46"/>
        <v>0</v>
      </c>
      <c r="O515" s="721"/>
      <c r="P515" s="392">
        <f t="shared" si="48"/>
        <v>0</v>
      </c>
      <c r="Q515" s="391"/>
      <c r="R515" s="359" t="str">
        <f t="shared" si="45"/>
        <v/>
      </c>
    </row>
    <row r="516" spans="1:21" s="360" customFormat="1" ht="13.8" thickTop="1">
      <c r="A516" s="390" t="s">
        <v>508</v>
      </c>
      <c r="B516" s="389" t="s">
        <v>569</v>
      </c>
      <c r="C516" s="388"/>
      <c r="D516" s="387" t="s">
        <v>645</v>
      </c>
      <c r="E516" s="386" t="s">
        <v>508</v>
      </c>
      <c r="F516" s="738"/>
      <c r="G516" s="385" t="s">
        <v>643</v>
      </c>
      <c r="H516" s="739" t="s">
        <v>575</v>
      </c>
      <c r="I516" s="740"/>
      <c r="J516" s="383">
        <f>SUMIFS(J466:J515,$A466:$A515,"設備費")</f>
        <v>0</v>
      </c>
      <c r="K516" s="739" t="s">
        <v>292</v>
      </c>
      <c r="L516" s="741"/>
      <c r="M516" s="383">
        <f>SUMIFS(M466:M515,$A466:$A515,"設備費")</f>
        <v>0</v>
      </c>
      <c r="N516" s="739" t="s">
        <v>292</v>
      </c>
      <c r="O516" s="741"/>
      <c r="P516" s="383">
        <f>SUMIFS(P466:P515,$A466:$A515,"設備費")</f>
        <v>0</v>
      </c>
      <c r="Q516" s="382" t="s">
        <v>508</v>
      </c>
      <c r="R516" s="359" t="str">
        <f t="shared" si="45"/>
        <v/>
      </c>
      <c r="S516" s="360" t="s">
        <v>301</v>
      </c>
    </row>
    <row r="517" spans="1:21" s="360" customFormat="1">
      <c r="A517" s="381" t="s">
        <v>508</v>
      </c>
      <c r="B517" s="380" t="s">
        <v>571</v>
      </c>
      <c r="C517" s="379"/>
      <c r="D517" s="378" t="s">
        <v>570</v>
      </c>
      <c r="E517" s="377" t="s">
        <v>508</v>
      </c>
      <c r="F517" s="742"/>
      <c r="G517" s="376" t="s">
        <v>508</v>
      </c>
      <c r="H517" s="743" t="s">
        <v>508</v>
      </c>
      <c r="I517" s="731"/>
      <c r="J517" s="374">
        <f>SUMIFS(J466:J515,$A466:$A515,"工事費")</f>
        <v>0</v>
      </c>
      <c r="K517" s="743" t="s">
        <v>292</v>
      </c>
      <c r="L517" s="721"/>
      <c r="M517" s="374">
        <f>SUMIFS(M466:M515,$A466:$A515,"工事費")</f>
        <v>0</v>
      </c>
      <c r="N517" s="743" t="s">
        <v>292</v>
      </c>
      <c r="O517" s="721"/>
      <c r="P517" s="374">
        <f>SUMIFS(P466:P515,$A466:$A515,"工事費")</f>
        <v>0</v>
      </c>
      <c r="Q517" s="373" t="s">
        <v>508</v>
      </c>
      <c r="R517" s="359" t="str">
        <f t="shared" si="45"/>
        <v/>
      </c>
      <c r="S517" s="372" t="s">
        <v>298</v>
      </c>
      <c r="T517" s="372" t="s">
        <v>652</v>
      </c>
      <c r="U517" s="372" t="s">
        <v>296</v>
      </c>
    </row>
    <row r="518" spans="1:21" s="360" customFormat="1" ht="13.8" thickBot="1">
      <c r="A518" s="371" t="s">
        <v>508</v>
      </c>
      <c r="B518" s="370" t="s">
        <v>573</v>
      </c>
      <c r="C518" s="369"/>
      <c r="D518" s="368" t="s">
        <v>574</v>
      </c>
      <c r="E518" s="367" t="s">
        <v>508</v>
      </c>
      <c r="F518" s="744"/>
      <c r="G518" s="366" t="s">
        <v>508</v>
      </c>
      <c r="H518" s="745" t="s">
        <v>508</v>
      </c>
      <c r="I518" s="746"/>
      <c r="J518" s="365">
        <f>SUM(J466:J515)</f>
        <v>0</v>
      </c>
      <c r="K518" s="745" t="s">
        <v>292</v>
      </c>
      <c r="L518" s="747"/>
      <c r="M518" s="365">
        <f>SUM(M466:M515)</f>
        <v>0</v>
      </c>
      <c r="N518" s="745" t="s">
        <v>292</v>
      </c>
      <c r="O518" s="747"/>
      <c r="P518" s="363">
        <f>SUM(P466:P515)</f>
        <v>0</v>
      </c>
      <c r="Q518" s="362" t="s">
        <v>643</v>
      </c>
      <c r="R518" s="359" t="str">
        <f t="shared" si="45"/>
        <v/>
      </c>
      <c r="S518" s="361" t="str">
        <f>IF(SUM(J516:J517)=J518,"","入力ミス")</f>
        <v/>
      </c>
      <c r="T518" s="361" t="str">
        <f>IF(SUM(M516:M517)=M518,"","入力ミス")</f>
        <v/>
      </c>
      <c r="U518" s="361" t="str">
        <f>IF(SUM(P516:P517)=P518,"","入力ミス")</f>
        <v/>
      </c>
    </row>
    <row r="519" spans="1:21" s="360" customFormat="1">
      <c r="A519" s="414"/>
      <c r="B519" s="748" t="s">
        <v>653</v>
      </c>
      <c r="C519" s="749"/>
      <c r="D519" s="411" t="s">
        <v>648</v>
      </c>
      <c r="E519" s="410"/>
      <c r="F519" s="721"/>
      <c r="G519" s="374"/>
      <c r="H519" s="750"/>
      <c r="I519" s="1296"/>
      <c r="J519" s="1308"/>
      <c r="K519" s="750"/>
      <c r="L519" s="1296"/>
      <c r="M519" s="1308"/>
      <c r="N519" s="750"/>
      <c r="O519" s="1296"/>
      <c r="P519" s="1297"/>
      <c r="Q519" s="407"/>
    </row>
    <row r="520" spans="1:21" s="360" customFormat="1">
      <c r="A520" s="705"/>
      <c r="B520" s="729"/>
      <c r="C520" s="680"/>
      <c r="D520" s="405"/>
      <c r="E520" s="397"/>
      <c r="F520" s="707"/>
      <c r="G520" s="708"/>
      <c r="H520" s="709"/>
      <c r="I520" s="731"/>
      <c r="J520" s="392">
        <f t="shared" ref="J520:J569" si="51">$G520*H520</f>
        <v>0</v>
      </c>
      <c r="K520" s="709"/>
      <c r="L520" s="731"/>
      <c r="M520" s="392">
        <f t="shared" ref="M520:M559" si="52">$G520*K520</f>
        <v>0</v>
      </c>
      <c r="N520" s="713">
        <f t="shared" ref="N520:N569" si="53">H520-K520</f>
        <v>0</v>
      </c>
      <c r="O520" s="721"/>
      <c r="P520" s="392">
        <f>$G520*N520</f>
        <v>0</v>
      </c>
      <c r="Q520" s="402"/>
      <c r="R520" s="359" t="str">
        <f t="shared" ref="R520:R572" si="54">IF(M520+P520=J520,"","入力ミス")</f>
        <v/>
      </c>
    </row>
    <row r="521" spans="1:21" s="360" customFormat="1">
      <c r="A521" s="705"/>
      <c r="B521" s="732"/>
      <c r="C521" s="680"/>
      <c r="D521" s="398"/>
      <c r="E521" s="397"/>
      <c r="F521" s="707"/>
      <c r="G521" s="708"/>
      <c r="H521" s="709"/>
      <c r="I521" s="731"/>
      <c r="J521" s="392">
        <f t="shared" si="51"/>
        <v>0</v>
      </c>
      <c r="K521" s="709"/>
      <c r="L521" s="731"/>
      <c r="M521" s="392">
        <f t="shared" si="52"/>
        <v>0</v>
      </c>
      <c r="N521" s="713">
        <f t="shared" si="53"/>
        <v>0</v>
      </c>
      <c r="O521" s="721"/>
      <c r="P521" s="392">
        <f>$G521*N521</f>
        <v>0</v>
      </c>
      <c r="Q521" s="402"/>
      <c r="R521" s="359" t="str">
        <f t="shared" si="54"/>
        <v/>
      </c>
    </row>
    <row r="522" spans="1:21" s="360" customFormat="1">
      <c r="A522" s="705"/>
      <c r="B522" s="732"/>
      <c r="C522" s="680"/>
      <c r="D522" s="398"/>
      <c r="E522" s="397"/>
      <c r="F522" s="707"/>
      <c r="G522" s="708"/>
      <c r="H522" s="709"/>
      <c r="I522" s="731"/>
      <c r="J522" s="392">
        <f t="shared" si="51"/>
        <v>0</v>
      </c>
      <c r="K522" s="709"/>
      <c r="L522" s="731"/>
      <c r="M522" s="392">
        <f t="shared" si="52"/>
        <v>0</v>
      </c>
      <c r="N522" s="713">
        <f t="shared" si="53"/>
        <v>0</v>
      </c>
      <c r="O522" s="721"/>
      <c r="P522" s="392">
        <f>$G522*N522</f>
        <v>0</v>
      </c>
      <c r="Q522" s="402"/>
      <c r="R522" s="359" t="str">
        <f t="shared" si="54"/>
        <v/>
      </c>
    </row>
    <row r="523" spans="1:21" s="360" customFormat="1">
      <c r="A523" s="705"/>
      <c r="B523" s="732"/>
      <c r="C523" s="680"/>
      <c r="D523" s="398"/>
      <c r="E523" s="397"/>
      <c r="F523" s="707"/>
      <c r="G523" s="708"/>
      <c r="H523" s="709"/>
      <c r="I523" s="731"/>
      <c r="J523" s="392">
        <f t="shared" si="51"/>
        <v>0</v>
      </c>
      <c r="K523" s="709"/>
      <c r="L523" s="731"/>
      <c r="M523" s="392">
        <f t="shared" si="52"/>
        <v>0</v>
      </c>
      <c r="N523" s="713">
        <f t="shared" si="53"/>
        <v>0</v>
      </c>
      <c r="O523" s="721"/>
      <c r="P523" s="392">
        <f>$G523*N523</f>
        <v>0</v>
      </c>
      <c r="Q523" s="402"/>
      <c r="R523" s="359" t="str">
        <f t="shared" si="54"/>
        <v/>
      </c>
    </row>
    <row r="524" spans="1:21" s="360" customFormat="1">
      <c r="A524" s="705"/>
      <c r="B524" s="732"/>
      <c r="C524" s="680"/>
      <c r="D524" s="398"/>
      <c r="E524" s="397"/>
      <c r="F524" s="707"/>
      <c r="G524" s="708"/>
      <c r="H524" s="709"/>
      <c r="I524" s="731"/>
      <c r="J524" s="392">
        <f t="shared" si="51"/>
        <v>0</v>
      </c>
      <c r="K524" s="709"/>
      <c r="L524" s="731"/>
      <c r="M524" s="392">
        <f t="shared" si="52"/>
        <v>0</v>
      </c>
      <c r="N524" s="713">
        <f t="shared" si="53"/>
        <v>0</v>
      </c>
      <c r="O524" s="721"/>
      <c r="P524" s="392">
        <f>$G524*N524</f>
        <v>0</v>
      </c>
      <c r="Q524" s="402"/>
      <c r="R524" s="359" t="str">
        <f t="shared" si="54"/>
        <v/>
      </c>
    </row>
    <row r="525" spans="1:21" s="360" customFormat="1">
      <c r="A525" s="705"/>
      <c r="B525" s="732"/>
      <c r="C525" s="680"/>
      <c r="D525" s="398"/>
      <c r="E525" s="397"/>
      <c r="F525" s="707"/>
      <c r="G525" s="708"/>
      <c r="H525" s="709"/>
      <c r="I525" s="731"/>
      <c r="J525" s="392">
        <f t="shared" si="51"/>
        <v>0</v>
      </c>
      <c r="K525" s="709"/>
      <c r="L525" s="731"/>
      <c r="M525" s="392">
        <f t="shared" si="52"/>
        <v>0</v>
      </c>
      <c r="N525" s="713">
        <f t="shared" si="53"/>
        <v>0</v>
      </c>
      <c r="O525" s="721"/>
      <c r="P525" s="392">
        <f t="shared" ref="P525:P569" si="55">$G525*N525</f>
        <v>0</v>
      </c>
      <c r="Q525" s="402"/>
      <c r="R525" s="359" t="str">
        <f t="shared" si="54"/>
        <v/>
      </c>
    </row>
    <row r="526" spans="1:21" s="360" customFormat="1">
      <c r="A526" s="705"/>
      <c r="B526" s="732"/>
      <c r="C526" s="680"/>
      <c r="D526" s="398"/>
      <c r="E526" s="397"/>
      <c r="F526" s="707"/>
      <c r="G526" s="708"/>
      <c r="H526" s="709"/>
      <c r="I526" s="731"/>
      <c r="J526" s="392">
        <f t="shared" si="51"/>
        <v>0</v>
      </c>
      <c r="K526" s="709"/>
      <c r="L526" s="731"/>
      <c r="M526" s="392">
        <f t="shared" si="52"/>
        <v>0</v>
      </c>
      <c r="N526" s="713">
        <f t="shared" si="53"/>
        <v>0</v>
      </c>
      <c r="O526" s="721"/>
      <c r="P526" s="392">
        <f t="shared" si="55"/>
        <v>0</v>
      </c>
      <c r="Q526" s="402"/>
      <c r="R526" s="359" t="str">
        <f t="shared" si="54"/>
        <v/>
      </c>
    </row>
    <row r="527" spans="1:21" s="360" customFormat="1">
      <c r="A527" s="705"/>
      <c r="B527" s="732"/>
      <c r="C527" s="680"/>
      <c r="D527" s="398"/>
      <c r="E527" s="397"/>
      <c r="F527" s="707"/>
      <c r="G527" s="708"/>
      <c r="H527" s="709"/>
      <c r="I527" s="731"/>
      <c r="J527" s="392">
        <f t="shared" si="51"/>
        <v>0</v>
      </c>
      <c r="K527" s="709"/>
      <c r="L527" s="731"/>
      <c r="M527" s="392">
        <f t="shared" si="52"/>
        <v>0</v>
      </c>
      <c r="N527" s="713">
        <f t="shared" si="53"/>
        <v>0</v>
      </c>
      <c r="O527" s="721"/>
      <c r="P527" s="392">
        <f t="shared" si="55"/>
        <v>0</v>
      </c>
      <c r="Q527" s="402"/>
      <c r="R527" s="359" t="str">
        <f t="shared" si="54"/>
        <v/>
      </c>
    </row>
    <row r="528" spans="1:21" s="360" customFormat="1">
      <c r="A528" s="705"/>
      <c r="B528" s="732"/>
      <c r="C528" s="680"/>
      <c r="D528" s="398"/>
      <c r="E528" s="397"/>
      <c r="F528" s="707"/>
      <c r="G528" s="708"/>
      <c r="H528" s="709"/>
      <c r="I528" s="731"/>
      <c r="J528" s="392">
        <f t="shared" si="51"/>
        <v>0</v>
      </c>
      <c r="K528" s="709"/>
      <c r="L528" s="731"/>
      <c r="M528" s="392">
        <f t="shared" si="52"/>
        <v>0</v>
      </c>
      <c r="N528" s="713">
        <f t="shared" si="53"/>
        <v>0</v>
      </c>
      <c r="O528" s="721"/>
      <c r="P528" s="392">
        <f t="shared" si="55"/>
        <v>0</v>
      </c>
      <c r="Q528" s="402"/>
      <c r="R528" s="359" t="str">
        <f t="shared" si="54"/>
        <v/>
      </c>
    </row>
    <row r="529" spans="1:18" s="360" customFormat="1">
      <c r="A529" s="705"/>
      <c r="B529" s="732"/>
      <c r="C529" s="680"/>
      <c r="D529" s="398"/>
      <c r="E529" s="397"/>
      <c r="F529" s="707"/>
      <c r="G529" s="708"/>
      <c r="H529" s="709"/>
      <c r="I529" s="731"/>
      <c r="J529" s="392">
        <f t="shared" si="51"/>
        <v>0</v>
      </c>
      <c r="K529" s="709"/>
      <c r="L529" s="731"/>
      <c r="M529" s="392">
        <f t="shared" si="52"/>
        <v>0</v>
      </c>
      <c r="N529" s="713">
        <f t="shared" si="53"/>
        <v>0</v>
      </c>
      <c r="O529" s="721"/>
      <c r="P529" s="392">
        <f t="shared" si="55"/>
        <v>0</v>
      </c>
      <c r="Q529" s="402"/>
      <c r="R529" s="359" t="str">
        <f t="shared" si="54"/>
        <v/>
      </c>
    </row>
    <row r="530" spans="1:18" s="360" customFormat="1">
      <c r="A530" s="705"/>
      <c r="B530" s="732"/>
      <c r="C530" s="680"/>
      <c r="D530" s="398"/>
      <c r="E530" s="397"/>
      <c r="F530" s="707"/>
      <c r="G530" s="708"/>
      <c r="H530" s="709"/>
      <c r="I530" s="731"/>
      <c r="J530" s="392">
        <f t="shared" si="51"/>
        <v>0</v>
      </c>
      <c r="K530" s="709"/>
      <c r="L530" s="731"/>
      <c r="M530" s="392">
        <f t="shared" si="52"/>
        <v>0</v>
      </c>
      <c r="N530" s="713">
        <f t="shared" si="53"/>
        <v>0</v>
      </c>
      <c r="O530" s="721"/>
      <c r="P530" s="392">
        <f t="shared" si="55"/>
        <v>0</v>
      </c>
      <c r="Q530" s="402"/>
      <c r="R530" s="359" t="str">
        <f t="shared" si="54"/>
        <v/>
      </c>
    </row>
    <row r="531" spans="1:18" s="360" customFormat="1">
      <c r="A531" s="705"/>
      <c r="B531" s="732"/>
      <c r="C531" s="680"/>
      <c r="D531" s="398"/>
      <c r="E531" s="397"/>
      <c r="F531" s="707"/>
      <c r="G531" s="708"/>
      <c r="H531" s="709"/>
      <c r="I531" s="731"/>
      <c r="J531" s="392">
        <f t="shared" si="51"/>
        <v>0</v>
      </c>
      <c r="K531" s="709"/>
      <c r="L531" s="731"/>
      <c r="M531" s="392">
        <f t="shared" si="52"/>
        <v>0</v>
      </c>
      <c r="N531" s="713">
        <f t="shared" si="53"/>
        <v>0</v>
      </c>
      <c r="O531" s="721"/>
      <c r="P531" s="392">
        <f t="shared" si="55"/>
        <v>0</v>
      </c>
      <c r="Q531" s="402"/>
      <c r="R531" s="359" t="str">
        <f t="shared" si="54"/>
        <v/>
      </c>
    </row>
    <row r="532" spans="1:18" s="360" customFormat="1">
      <c r="A532" s="705"/>
      <c r="B532" s="732"/>
      <c r="C532" s="680"/>
      <c r="D532" s="398"/>
      <c r="E532" s="397"/>
      <c r="F532" s="707"/>
      <c r="G532" s="708"/>
      <c r="H532" s="709"/>
      <c r="I532" s="731"/>
      <c r="J532" s="392">
        <f t="shared" si="51"/>
        <v>0</v>
      </c>
      <c r="K532" s="709"/>
      <c r="L532" s="731"/>
      <c r="M532" s="392">
        <f t="shared" si="52"/>
        <v>0</v>
      </c>
      <c r="N532" s="713">
        <f t="shared" si="53"/>
        <v>0</v>
      </c>
      <c r="O532" s="721"/>
      <c r="P532" s="392">
        <f t="shared" si="55"/>
        <v>0</v>
      </c>
      <c r="Q532" s="402"/>
      <c r="R532" s="359" t="str">
        <f t="shared" si="54"/>
        <v/>
      </c>
    </row>
    <row r="533" spans="1:18" s="360" customFormat="1">
      <c r="A533" s="705"/>
      <c r="B533" s="732"/>
      <c r="C533" s="680"/>
      <c r="D533" s="398"/>
      <c r="E533" s="397"/>
      <c r="F533" s="707"/>
      <c r="G533" s="708"/>
      <c r="H533" s="709"/>
      <c r="I533" s="731"/>
      <c r="J533" s="392">
        <f t="shared" si="51"/>
        <v>0</v>
      </c>
      <c r="K533" s="709"/>
      <c r="L533" s="731"/>
      <c r="M533" s="392">
        <f t="shared" si="52"/>
        <v>0</v>
      </c>
      <c r="N533" s="713">
        <f t="shared" si="53"/>
        <v>0</v>
      </c>
      <c r="O533" s="721"/>
      <c r="P533" s="392">
        <f t="shared" si="55"/>
        <v>0</v>
      </c>
      <c r="Q533" s="402"/>
      <c r="R533" s="359" t="str">
        <f t="shared" si="54"/>
        <v/>
      </c>
    </row>
    <row r="534" spans="1:18" s="360" customFormat="1">
      <c r="A534" s="705"/>
      <c r="B534" s="732"/>
      <c r="C534" s="680"/>
      <c r="D534" s="398"/>
      <c r="E534" s="397"/>
      <c r="F534" s="707"/>
      <c r="G534" s="708"/>
      <c r="H534" s="709"/>
      <c r="I534" s="731"/>
      <c r="J534" s="392">
        <f t="shared" si="51"/>
        <v>0</v>
      </c>
      <c r="K534" s="709"/>
      <c r="L534" s="731"/>
      <c r="M534" s="392">
        <f t="shared" si="52"/>
        <v>0</v>
      </c>
      <c r="N534" s="713">
        <f t="shared" si="53"/>
        <v>0</v>
      </c>
      <c r="O534" s="721"/>
      <c r="P534" s="392">
        <f t="shared" si="55"/>
        <v>0</v>
      </c>
      <c r="Q534" s="402"/>
      <c r="R534" s="359" t="str">
        <f t="shared" si="54"/>
        <v/>
      </c>
    </row>
    <row r="535" spans="1:18" s="360" customFormat="1">
      <c r="A535" s="705"/>
      <c r="B535" s="732"/>
      <c r="C535" s="680"/>
      <c r="D535" s="398"/>
      <c r="E535" s="397"/>
      <c r="F535" s="707"/>
      <c r="G535" s="708"/>
      <c r="H535" s="709"/>
      <c r="I535" s="731"/>
      <c r="J535" s="392">
        <f t="shared" si="51"/>
        <v>0</v>
      </c>
      <c r="K535" s="709"/>
      <c r="L535" s="731"/>
      <c r="M535" s="392">
        <f t="shared" si="52"/>
        <v>0</v>
      </c>
      <c r="N535" s="713">
        <f t="shared" si="53"/>
        <v>0</v>
      </c>
      <c r="O535" s="721"/>
      <c r="P535" s="392">
        <f t="shared" si="55"/>
        <v>0</v>
      </c>
      <c r="Q535" s="402"/>
      <c r="R535" s="359" t="str">
        <f t="shared" si="54"/>
        <v/>
      </c>
    </row>
    <row r="536" spans="1:18" s="360" customFormat="1">
      <c r="A536" s="705"/>
      <c r="B536" s="732"/>
      <c r="C536" s="680"/>
      <c r="D536" s="398"/>
      <c r="E536" s="397"/>
      <c r="F536" s="707"/>
      <c r="G536" s="708"/>
      <c r="H536" s="709"/>
      <c r="I536" s="731"/>
      <c r="J536" s="392">
        <f t="shared" si="51"/>
        <v>0</v>
      </c>
      <c r="K536" s="709"/>
      <c r="L536" s="731"/>
      <c r="M536" s="392">
        <f t="shared" si="52"/>
        <v>0</v>
      </c>
      <c r="N536" s="713">
        <f t="shared" si="53"/>
        <v>0</v>
      </c>
      <c r="O536" s="721"/>
      <c r="P536" s="392">
        <f t="shared" si="55"/>
        <v>0</v>
      </c>
      <c r="Q536" s="402"/>
      <c r="R536" s="359" t="str">
        <f t="shared" si="54"/>
        <v/>
      </c>
    </row>
    <row r="537" spans="1:18" s="360" customFormat="1">
      <c r="A537" s="705"/>
      <c r="B537" s="732"/>
      <c r="C537" s="680"/>
      <c r="D537" s="398"/>
      <c r="E537" s="397"/>
      <c r="F537" s="707"/>
      <c r="G537" s="708"/>
      <c r="H537" s="709"/>
      <c r="I537" s="731"/>
      <c r="J537" s="392">
        <f t="shared" si="51"/>
        <v>0</v>
      </c>
      <c r="K537" s="709"/>
      <c r="L537" s="731"/>
      <c r="M537" s="392">
        <f t="shared" si="52"/>
        <v>0</v>
      </c>
      <c r="N537" s="713">
        <f t="shared" si="53"/>
        <v>0</v>
      </c>
      <c r="O537" s="721"/>
      <c r="P537" s="392">
        <f t="shared" si="55"/>
        <v>0</v>
      </c>
      <c r="Q537" s="402"/>
      <c r="R537" s="359" t="str">
        <f t="shared" si="54"/>
        <v/>
      </c>
    </row>
    <row r="538" spans="1:18" s="360" customFormat="1">
      <c r="A538" s="705"/>
      <c r="B538" s="732"/>
      <c r="C538" s="680"/>
      <c r="D538" s="398"/>
      <c r="E538" s="397"/>
      <c r="F538" s="707"/>
      <c r="G538" s="708"/>
      <c r="H538" s="709"/>
      <c r="I538" s="731"/>
      <c r="J538" s="392">
        <f t="shared" si="51"/>
        <v>0</v>
      </c>
      <c r="K538" s="709"/>
      <c r="L538" s="731"/>
      <c r="M538" s="392">
        <f t="shared" si="52"/>
        <v>0</v>
      </c>
      <c r="N538" s="713">
        <f t="shared" si="53"/>
        <v>0</v>
      </c>
      <c r="O538" s="721"/>
      <c r="P538" s="392">
        <f t="shared" si="55"/>
        <v>0</v>
      </c>
      <c r="Q538" s="402"/>
      <c r="R538" s="359" t="str">
        <f t="shared" si="54"/>
        <v/>
      </c>
    </row>
    <row r="539" spans="1:18" s="360" customFormat="1">
      <c r="A539" s="705"/>
      <c r="B539" s="732"/>
      <c r="C539" s="680"/>
      <c r="D539" s="398"/>
      <c r="E539" s="397"/>
      <c r="F539" s="707"/>
      <c r="G539" s="708"/>
      <c r="H539" s="709"/>
      <c r="I539" s="731"/>
      <c r="J539" s="392">
        <f t="shared" si="51"/>
        <v>0</v>
      </c>
      <c r="K539" s="709"/>
      <c r="L539" s="731"/>
      <c r="M539" s="392">
        <f t="shared" si="52"/>
        <v>0</v>
      </c>
      <c r="N539" s="713">
        <f t="shared" si="53"/>
        <v>0</v>
      </c>
      <c r="O539" s="721"/>
      <c r="P539" s="392">
        <f t="shared" si="55"/>
        <v>0</v>
      </c>
      <c r="Q539" s="402"/>
      <c r="R539" s="359" t="str">
        <f t="shared" si="54"/>
        <v/>
      </c>
    </row>
    <row r="540" spans="1:18" s="360" customFormat="1">
      <c r="A540" s="705"/>
      <c r="B540" s="732"/>
      <c r="C540" s="680"/>
      <c r="D540" s="398"/>
      <c r="E540" s="397"/>
      <c r="F540" s="707"/>
      <c r="G540" s="708"/>
      <c r="H540" s="709"/>
      <c r="I540" s="731"/>
      <c r="J540" s="392">
        <f t="shared" si="51"/>
        <v>0</v>
      </c>
      <c r="K540" s="709"/>
      <c r="L540" s="731"/>
      <c r="M540" s="392">
        <f t="shared" si="52"/>
        <v>0</v>
      </c>
      <c r="N540" s="713">
        <f t="shared" si="53"/>
        <v>0</v>
      </c>
      <c r="O540" s="721"/>
      <c r="P540" s="392">
        <f t="shared" si="55"/>
        <v>0</v>
      </c>
      <c r="Q540" s="402"/>
      <c r="R540" s="359" t="str">
        <f t="shared" si="54"/>
        <v/>
      </c>
    </row>
    <row r="541" spans="1:18" s="360" customFormat="1">
      <c r="A541" s="705"/>
      <c r="B541" s="732"/>
      <c r="C541" s="680"/>
      <c r="D541" s="398"/>
      <c r="E541" s="397"/>
      <c r="F541" s="707"/>
      <c r="G541" s="708"/>
      <c r="H541" s="709"/>
      <c r="I541" s="731"/>
      <c r="J541" s="392">
        <f t="shared" si="51"/>
        <v>0</v>
      </c>
      <c r="K541" s="709"/>
      <c r="L541" s="731"/>
      <c r="M541" s="392">
        <f t="shared" si="52"/>
        <v>0</v>
      </c>
      <c r="N541" s="713">
        <f t="shared" si="53"/>
        <v>0</v>
      </c>
      <c r="O541" s="721"/>
      <c r="P541" s="392">
        <f t="shared" si="55"/>
        <v>0</v>
      </c>
      <c r="Q541" s="402"/>
      <c r="R541" s="359" t="str">
        <f t="shared" si="54"/>
        <v/>
      </c>
    </row>
    <row r="542" spans="1:18" s="360" customFormat="1">
      <c r="A542" s="705"/>
      <c r="B542" s="732"/>
      <c r="C542" s="680"/>
      <c r="D542" s="398"/>
      <c r="E542" s="397"/>
      <c r="F542" s="707"/>
      <c r="G542" s="708"/>
      <c r="H542" s="709"/>
      <c r="I542" s="731"/>
      <c r="J542" s="392">
        <f t="shared" si="51"/>
        <v>0</v>
      </c>
      <c r="K542" s="709"/>
      <c r="L542" s="731"/>
      <c r="M542" s="392">
        <f t="shared" si="52"/>
        <v>0</v>
      </c>
      <c r="N542" s="713">
        <f t="shared" si="53"/>
        <v>0</v>
      </c>
      <c r="O542" s="721"/>
      <c r="P542" s="392">
        <f t="shared" si="55"/>
        <v>0</v>
      </c>
      <c r="Q542" s="402"/>
      <c r="R542" s="359" t="str">
        <f t="shared" si="54"/>
        <v/>
      </c>
    </row>
    <row r="543" spans="1:18" s="360" customFormat="1">
      <c r="A543" s="705"/>
      <c r="B543" s="732"/>
      <c r="C543" s="680"/>
      <c r="D543" s="398"/>
      <c r="E543" s="397"/>
      <c r="F543" s="707"/>
      <c r="G543" s="708"/>
      <c r="H543" s="709"/>
      <c r="I543" s="731"/>
      <c r="J543" s="392">
        <f t="shared" si="51"/>
        <v>0</v>
      </c>
      <c r="K543" s="709"/>
      <c r="L543" s="731"/>
      <c r="M543" s="392">
        <f t="shared" si="52"/>
        <v>0</v>
      </c>
      <c r="N543" s="713">
        <f t="shared" si="53"/>
        <v>0</v>
      </c>
      <c r="O543" s="721"/>
      <c r="P543" s="392">
        <f t="shared" si="55"/>
        <v>0</v>
      </c>
      <c r="Q543" s="402"/>
      <c r="R543" s="359" t="str">
        <f t="shared" si="54"/>
        <v/>
      </c>
    </row>
    <row r="544" spans="1:18" s="360" customFormat="1">
      <c r="A544" s="705"/>
      <c r="B544" s="732"/>
      <c r="C544" s="680"/>
      <c r="D544" s="398"/>
      <c r="E544" s="397"/>
      <c r="F544" s="707"/>
      <c r="G544" s="708"/>
      <c r="H544" s="709"/>
      <c r="I544" s="731"/>
      <c r="J544" s="392">
        <f t="shared" si="51"/>
        <v>0</v>
      </c>
      <c r="K544" s="709"/>
      <c r="L544" s="731"/>
      <c r="M544" s="392">
        <f t="shared" si="52"/>
        <v>0</v>
      </c>
      <c r="N544" s="713">
        <f t="shared" si="53"/>
        <v>0</v>
      </c>
      <c r="O544" s="721"/>
      <c r="P544" s="392">
        <f t="shared" si="55"/>
        <v>0</v>
      </c>
      <c r="Q544" s="402"/>
      <c r="R544" s="359" t="str">
        <f t="shared" si="54"/>
        <v/>
      </c>
    </row>
    <row r="545" spans="1:18" s="360" customFormat="1">
      <c r="A545" s="705"/>
      <c r="B545" s="732"/>
      <c r="C545" s="680"/>
      <c r="D545" s="398"/>
      <c r="E545" s="397"/>
      <c r="F545" s="707"/>
      <c r="G545" s="708"/>
      <c r="H545" s="709"/>
      <c r="I545" s="731"/>
      <c r="J545" s="392">
        <f t="shared" si="51"/>
        <v>0</v>
      </c>
      <c r="K545" s="709"/>
      <c r="L545" s="731"/>
      <c r="M545" s="392">
        <f t="shared" si="52"/>
        <v>0</v>
      </c>
      <c r="N545" s="713">
        <f t="shared" si="53"/>
        <v>0</v>
      </c>
      <c r="O545" s="721"/>
      <c r="P545" s="392">
        <f t="shared" si="55"/>
        <v>0</v>
      </c>
      <c r="Q545" s="402"/>
      <c r="R545" s="359" t="str">
        <f t="shared" si="54"/>
        <v/>
      </c>
    </row>
    <row r="546" spans="1:18" s="360" customFormat="1">
      <c r="A546" s="705"/>
      <c r="B546" s="732"/>
      <c r="C546" s="680"/>
      <c r="D546" s="398"/>
      <c r="E546" s="397"/>
      <c r="F546" s="707"/>
      <c r="G546" s="708"/>
      <c r="H546" s="709"/>
      <c r="I546" s="731"/>
      <c r="J546" s="392">
        <f t="shared" si="51"/>
        <v>0</v>
      </c>
      <c r="K546" s="709"/>
      <c r="L546" s="731"/>
      <c r="M546" s="392">
        <f t="shared" si="52"/>
        <v>0</v>
      </c>
      <c r="N546" s="713">
        <f t="shared" si="53"/>
        <v>0</v>
      </c>
      <c r="O546" s="721"/>
      <c r="P546" s="392">
        <f t="shared" si="55"/>
        <v>0</v>
      </c>
      <c r="Q546" s="402"/>
      <c r="R546" s="359" t="str">
        <f t="shared" si="54"/>
        <v/>
      </c>
    </row>
    <row r="547" spans="1:18" s="360" customFormat="1">
      <c r="A547" s="705"/>
      <c r="B547" s="732"/>
      <c r="C547" s="680"/>
      <c r="D547" s="398"/>
      <c r="E547" s="397"/>
      <c r="F547" s="707"/>
      <c r="G547" s="708"/>
      <c r="H547" s="709"/>
      <c r="I547" s="731"/>
      <c r="J547" s="392">
        <f t="shared" si="51"/>
        <v>0</v>
      </c>
      <c r="K547" s="709"/>
      <c r="L547" s="731"/>
      <c r="M547" s="392">
        <f t="shared" si="52"/>
        <v>0</v>
      </c>
      <c r="N547" s="713">
        <f t="shared" si="53"/>
        <v>0</v>
      </c>
      <c r="O547" s="721"/>
      <c r="P547" s="392">
        <f t="shared" si="55"/>
        <v>0</v>
      </c>
      <c r="Q547" s="402"/>
      <c r="R547" s="359" t="str">
        <f t="shared" si="54"/>
        <v/>
      </c>
    </row>
    <row r="548" spans="1:18" s="360" customFormat="1">
      <c r="A548" s="705"/>
      <c r="B548" s="732"/>
      <c r="C548" s="680"/>
      <c r="D548" s="398"/>
      <c r="E548" s="397"/>
      <c r="F548" s="707"/>
      <c r="G548" s="708"/>
      <c r="H548" s="709"/>
      <c r="I548" s="731"/>
      <c r="J548" s="392">
        <f t="shared" si="51"/>
        <v>0</v>
      </c>
      <c r="K548" s="709"/>
      <c r="L548" s="731"/>
      <c r="M548" s="392">
        <f t="shared" si="52"/>
        <v>0</v>
      </c>
      <c r="N548" s="713">
        <f t="shared" si="53"/>
        <v>0</v>
      </c>
      <c r="O548" s="721"/>
      <c r="P548" s="392">
        <f t="shared" si="55"/>
        <v>0</v>
      </c>
      <c r="Q548" s="402"/>
      <c r="R548" s="359" t="str">
        <f t="shared" si="54"/>
        <v/>
      </c>
    </row>
    <row r="549" spans="1:18" s="360" customFormat="1">
      <c r="A549" s="705"/>
      <c r="B549" s="732"/>
      <c r="C549" s="680"/>
      <c r="D549" s="398"/>
      <c r="E549" s="397"/>
      <c r="F549" s="707"/>
      <c r="G549" s="708"/>
      <c r="H549" s="709"/>
      <c r="I549" s="731"/>
      <c r="J549" s="392">
        <f t="shared" si="51"/>
        <v>0</v>
      </c>
      <c r="K549" s="709"/>
      <c r="L549" s="731"/>
      <c r="M549" s="392">
        <f t="shared" si="52"/>
        <v>0</v>
      </c>
      <c r="N549" s="713">
        <f t="shared" si="53"/>
        <v>0</v>
      </c>
      <c r="O549" s="721"/>
      <c r="P549" s="392">
        <f t="shared" si="55"/>
        <v>0</v>
      </c>
      <c r="Q549" s="402"/>
      <c r="R549" s="359" t="str">
        <f t="shared" si="54"/>
        <v/>
      </c>
    </row>
    <row r="550" spans="1:18" s="360" customFormat="1">
      <c r="A550" s="705"/>
      <c r="B550" s="732"/>
      <c r="C550" s="680"/>
      <c r="D550" s="398"/>
      <c r="E550" s="397"/>
      <c r="F550" s="707"/>
      <c r="G550" s="708"/>
      <c r="H550" s="709"/>
      <c r="I550" s="731"/>
      <c r="J550" s="392">
        <f t="shared" si="51"/>
        <v>0</v>
      </c>
      <c r="K550" s="709"/>
      <c r="L550" s="731"/>
      <c r="M550" s="392">
        <f t="shared" si="52"/>
        <v>0</v>
      </c>
      <c r="N550" s="713">
        <f t="shared" si="53"/>
        <v>0</v>
      </c>
      <c r="O550" s="721"/>
      <c r="P550" s="392">
        <f t="shared" si="55"/>
        <v>0</v>
      </c>
      <c r="Q550" s="402"/>
      <c r="R550" s="359" t="str">
        <f t="shared" si="54"/>
        <v/>
      </c>
    </row>
    <row r="551" spans="1:18" s="360" customFormat="1">
      <c r="A551" s="705"/>
      <c r="B551" s="732"/>
      <c r="C551" s="680"/>
      <c r="D551" s="398"/>
      <c r="E551" s="397"/>
      <c r="F551" s="707"/>
      <c r="G551" s="708"/>
      <c r="H551" s="709"/>
      <c r="I551" s="731"/>
      <c r="J551" s="392">
        <f t="shared" si="51"/>
        <v>0</v>
      </c>
      <c r="K551" s="709"/>
      <c r="L551" s="731"/>
      <c r="M551" s="392">
        <f t="shared" si="52"/>
        <v>0</v>
      </c>
      <c r="N551" s="713">
        <f t="shared" si="53"/>
        <v>0</v>
      </c>
      <c r="O551" s="721"/>
      <c r="P551" s="392">
        <f t="shared" si="55"/>
        <v>0</v>
      </c>
      <c r="Q551" s="402"/>
      <c r="R551" s="359" t="str">
        <f t="shared" si="54"/>
        <v/>
      </c>
    </row>
    <row r="552" spans="1:18" s="360" customFormat="1">
      <c r="A552" s="705"/>
      <c r="B552" s="732"/>
      <c r="C552" s="680"/>
      <c r="D552" s="398"/>
      <c r="E552" s="397"/>
      <c r="F552" s="707"/>
      <c r="G552" s="708"/>
      <c r="H552" s="709"/>
      <c r="I552" s="731"/>
      <c r="J552" s="392">
        <f t="shared" si="51"/>
        <v>0</v>
      </c>
      <c r="K552" s="709"/>
      <c r="L552" s="731"/>
      <c r="M552" s="392">
        <f t="shared" si="52"/>
        <v>0</v>
      </c>
      <c r="N552" s="713">
        <f t="shared" si="53"/>
        <v>0</v>
      </c>
      <c r="O552" s="721"/>
      <c r="P552" s="392">
        <f t="shared" si="55"/>
        <v>0</v>
      </c>
      <c r="Q552" s="402"/>
      <c r="R552" s="359" t="str">
        <f t="shared" si="54"/>
        <v/>
      </c>
    </row>
    <row r="553" spans="1:18" s="360" customFormat="1">
      <c r="A553" s="705"/>
      <c r="B553" s="732"/>
      <c r="C553" s="680"/>
      <c r="D553" s="398"/>
      <c r="E553" s="397"/>
      <c r="F553" s="707"/>
      <c r="G553" s="708"/>
      <c r="H553" s="709"/>
      <c r="I553" s="731"/>
      <c r="J553" s="392">
        <f t="shared" si="51"/>
        <v>0</v>
      </c>
      <c r="K553" s="709"/>
      <c r="L553" s="731"/>
      <c r="M553" s="392">
        <f t="shared" si="52"/>
        <v>0</v>
      </c>
      <c r="N553" s="713">
        <f t="shared" si="53"/>
        <v>0</v>
      </c>
      <c r="O553" s="721"/>
      <c r="P553" s="392">
        <f t="shared" si="55"/>
        <v>0</v>
      </c>
      <c r="Q553" s="402"/>
      <c r="R553" s="359" t="str">
        <f t="shared" si="54"/>
        <v/>
      </c>
    </row>
    <row r="554" spans="1:18" s="360" customFormat="1">
      <c r="A554" s="705"/>
      <c r="B554" s="732"/>
      <c r="C554" s="680"/>
      <c r="D554" s="398"/>
      <c r="E554" s="397"/>
      <c r="F554" s="707"/>
      <c r="G554" s="708"/>
      <c r="H554" s="709"/>
      <c r="I554" s="731"/>
      <c r="J554" s="392">
        <f t="shared" si="51"/>
        <v>0</v>
      </c>
      <c r="K554" s="709"/>
      <c r="L554" s="731"/>
      <c r="M554" s="392">
        <f t="shared" si="52"/>
        <v>0</v>
      </c>
      <c r="N554" s="713">
        <f t="shared" si="53"/>
        <v>0</v>
      </c>
      <c r="O554" s="721"/>
      <c r="P554" s="392">
        <f t="shared" si="55"/>
        <v>0</v>
      </c>
      <c r="Q554" s="402"/>
      <c r="R554" s="359" t="str">
        <f t="shared" si="54"/>
        <v/>
      </c>
    </row>
    <row r="555" spans="1:18" s="360" customFormat="1">
      <c r="A555" s="705"/>
      <c r="B555" s="732"/>
      <c r="C555" s="680"/>
      <c r="D555" s="398"/>
      <c r="E555" s="397"/>
      <c r="F555" s="707"/>
      <c r="G555" s="708"/>
      <c r="H555" s="709"/>
      <c r="I555" s="731"/>
      <c r="J555" s="392">
        <f t="shared" si="51"/>
        <v>0</v>
      </c>
      <c r="K555" s="709"/>
      <c r="L555" s="731"/>
      <c r="M555" s="392">
        <f t="shared" si="52"/>
        <v>0</v>
      </c>
      <c r="N555" s="713">
        <f t="shared" si="53"/>
        <v>0</v>
      </c>
      <c r="O555" s="721"/>
      <c r="P555" s="392">
        <f t="shared" si="55"/>
        <v>0</v>
      </c>
      <c r="Q555" s="402"/>
      <c r="R555" s="359" t="str">
        <f t="shared" si="54"/>
        <v/>
      </c>
    </row>
    <row r="556" spans="1:18" s="360" customFormat="1">
      <c r="A556" s="705"/>
      <c r="B556" s="732"/>
      <c r="C556" s="680"/>
      <c r="D556" s="398"/>
      <c r="E556" s="397"/>
      <c r="F556" s="707"/>
      <c r="G556" s="708"/>
      <c r="H556" s="709"/>
      <c r="I556" s="731"/>
      <c r="J556" s="392">
        <f t="shared" si="51"/>
        <v>0</v>
      </c>
      <c r="K556" s="709"/>
      <c r="L556" s="731"/>
      <c r="M556" s="392">
        <f t="shared" si="52"/>
        <v>0</v>
      </c>
      <c r="N556" s="713">
        <f t="shared" si="53"/>
        <v>0</v>
      </c>
      <c r="O556" s="721"/>
      <c r="P556" s="392">
        <f t="shared" si="55"/>
        <v>0</v>
      </c>
      <c r="Q556" s="402"/>
      <c r="R556" s="359" t="str">
        <f t="shared" si="54"/>
        <v/>
      </c>
    </row>
    <row r="557" spans="1:18" s="360" customFormat="1">
      <c r="A557" s="705"/>
      <c r="B557" s="732"/>
      <c r="C557" s="680"/>
      <c r="D557" s="398"/>
      <c r="E557" s="397"/>
      <c r="F557" s="707"/>
      <c r="G557" s="708"/>
      <c r="H557" s="709"/>
      <c r="I557" s="731"/>
      <c r="J557" s="392">
        <f t="shared" si="51"/>
        <v>0</v>
      </c>
      <c r="K557" s="709"/>
      <c r="L557" s="731"/>
      <c r="M557" s="392">
        <f t="shared" si="52"/>
        <v>0</v>
      </c>
      <c r="N557" s="713">
        <f t="shared" si="53"/>
        <v>0</v>
      </c>
      <c r="O557" s="721"/>
      <c r="P557" s="392">
        <f t="shared" si="55"/>
        <v>0</v>
      </c>
      <c r="Q557" s="402"/>
      <c r="R557" s="359" t="str">
        <f t="shared" si="54"/>
        <v/>
      </c>
    </row>
    <row r="558" spans="1:18" s="360" customFormat="1">
      <c r="A558" s="705"/>
      <c r="B558" s="732"/>
      <c r="C558" s="680"/>
      <c r="D558" s="398"/>
      <c r="E558" s="397"/>
      <c r="F558" s="707"/>
      <c r="G558" s="708"/>
      <c r="H558" s="709"/>
      <c r="I558" s="731"/>
      <c r="J558" s="392">
        <f t="shared" si="51"/>
        <v>0</v>
      </c>
      <c r="K558" s="709"/>
      <c r="L558" s="731"/>
      <c r="M558" s="392">
        <f t="shared" si="52"/>
        <v>0</v>
      </c>
      <c r="N558" s="713">
        <f t="shared" si="53"/>
        <v>0</v>
      </c>
      <c r="O558" s="721"/>
      <c r="P558" s="392">
        <f t="shared" si="55"/>
        <v>0</v>
      </c>
      <c r="Q558" s="402"/>
      <c r="R558" s="359" t="str">
        <f t="shared" si="54"/>
        <v/>
      </c>
    </row>
    <row r="559" spans="1:18" s="360" customFormat="1">
      <c r="A559" s="705"/>
      <c r="B559" s="732"/>
      <c r="C559" s="680"/>
      <c r="D559" s="398"/>
      <c r="E559" s="397"/>
      <c r="F559" s="707"/>
      <c r="G559" s="708"/>
      <c r="H559" s="709"/>
      <c r="I559" s="731"/>
      <c r="J559" s="392">
        <f t="shared" si="51"/>
        <v>0</v>
      </c>
      <c r="K559" s="709"/>
      <c r="L559" s="731"/>
      <c r="M559" s="392">
        <f t="shared" si="52"/>
        <v>0</v>
      </c>
      <c r="N559" s="713">
        <f t="shared" si="53"/>
        <v>0</v>
      </c>
      <c r="O559" s="721"/>
      <c r="P559" s="392">
        <f t="shared" si="55"/>
        <v>0</v>
      </c>
      <c r="Q559" s="402"/>
      <c r="R559" s="359" t="str">
        <f t="shared" si="54"/>
        <v/>
      </c>
    </row>
    <row r="560" spans="1:18" s="360" customFormat="1">
      <c r="A560" s="705"/>
      <c r="B560" s="732"/>
      <c r="C560" s="680"/>
      <c r="D560" s="398"/>
      <c r="E560" s="397"/>
      <c r="F560" s="707"/>
      <c r="G560" s="708"/>
      <c r="H560" s="709"/>
      <c r="I560" s="731"/>
      <c r="J560" s="392">
        <f t="shared" si="51"/>
        <v>0</v>
      </c>
      <c r="K560" s="709"/>
      <c r="L560" s="731"/>
      <c r="M560" s="392">
        <f>$G560*K560</f>
        <v>0</v>
      </c>
      <c r="N560" s="713">
        <f t="shared" si="53"/>
        <v>0</v>
      </c>
      <c r="O560" s="721"/>
      <c r="P560" s="392">
        <f t="shared" si="55"/>
        <v>0</v>
      </c>
      <c r="Q560" s="402"/>
      <c r="R560" s="359" t="str">
        <f t="shared" si="54"/>
        <v/>
      </c>
    </row>
    <row r="561" spans="1:21" s="360" customFormat="1">
      <c r="A561" s="705"/>
      <c r="B561" s="732"/>
      <c r="C561" s="680"/>
      <c r="D561" s="398"/>
      <c r="E561" s="397"/>
      <c r="F561" s="707"/>
      <c r="G561" s="708"/>
      <c r="H561" s="709"/>
      <c r="I561" s="731"/>
      <c r="J561" s="392">
        <f t="shared" si="51"/>
        <v>0</v>
      </c>
      <c r="K561" s="709"/>
      <c r="L561" s="731"/>
      <c r="M561" s="392">
        <f t="shared" ref="M561:M569" si="56">$G561*K561</f>
        <v>0</v>
      </c>
      <c r="N561" s="713">
        <f t="shared" si="53"/>
        <v>0</v>
      </c>
      <c r="O561" s="721"/>
      <c r="P561" s="392">
        <f t="shared" si="55"/>
        <v>0</v>
      </c>
      <c r="Q561" s="402"/>
      <c r="R561" s="359" t="str">
        <f t="shared" si="54"/>
        <v/>
      </c>
    </row>
    <row r="562" spans="1:21" s="360" customFormat="1">
      <c r="A562" s="705"/>
      <c r="B562" s="732"/>
      <c r="C562" s="680"/>
      <c r="D562" s="398"/>
      <c r="E562" s="397"/>
      <c r="F562" s="707"/>
      <c r="G562" s="708"/>
      <c r="H562" s="709"/>
      <c r="I562" s="731"/>
      <c r="J562" s="392">
        <f t="shared" si="51"/>
        <v>0</v>
      </c>
      <c r="K562" s="709"/>
      <c r="L562" s="731"/>
      <c r="M562" s="392">
        <f t="shared" si="56"/>
        <v>0</v>
      </c>
      <c r="N562" s="713">
        <f t="shared" si="53"/>
        <v>0</v>
      </c>
      <c r="O562" s="721"/>
      <c r="P562" s="392">
        <f t="shared" si="55"/>
        <v>0</v>
      </c>
      <c r="Q562" s="402"/>
      <c r="R562" s="359" t="str">
        <f t="shared" si="54"/>
        <v/>
      </c>
    </row>
    <row r="563" spans="1:21" s="360" customFormat="1">
      <c r="A563" s="705"/>
      <c r="B563" s="732"/>
      <c r="C563" s="680"/>
      <c r="D563" s="398"/>
      <c r="E563" s="397"/>
      <c r="F563" s="718"/>
      <c r="G563" s="708"/>
      <c r="H563" s="709"/>
      <c r="I563" s="731"/>
      <c r="J563" s="392">
        <f t="shared" si="51"/>
        <v>0</v>
      </c>
      <c r="K563" s="709"/>
      <c r="L563" s="731"/>
      <c r="M563" s="392">
        <f t="shared" si="56"/>
        <v>0</v>
      </c>
      <c r="N563" s="713">
        <f t="shared" si="53"/>
        <v>0</v>
      </c>
      <c r="O563" s="721"/>
      <c r="P563" s="392">
        <f t="shared" si="55"/>
        <v>0</v>
      </c>
      <c r="Q563" s="402"/>
      <c r="R563" s="359" t="str">
        <f t="shared" si="54"/>
        <v/>
      </c>
    </row>
    <row r="564" spans="1:21" s="360" customFormat="1">
      <c r="A564" s="705"/>
      <c r="B564" s="732"/>
      <c r="C564" s="680"/>
      <c r="D564" s="398"/>
      <c r="E564" s="397"/>
      <c r="F564" s="718"/>
      <c r="G564" s="708"/>
      <c r="H564" s="709"/>
      <c r="I564" s="731"/>
      <c r="J564" s="392">
        <f t="shared" si="51"/>
        <v>0</v>
      </c>
      <c r="K564" s="709"/>
      <c r="L564" s="731"/>
      <c r="M564" s="392">
        <f t="shared" si="56"/>
        <v>0</v>
      </c>
      <c r="N564" s="713">
        <f t="shared" si="53"/>
        <v>0</v>
      </c>
      <c r="O564" s="721"/>
      <c r="P564" s="392">
        <f t="shared" si="55"/>
        <v>0</v>
      </c>
      <c r="Q564" s="402"/>
      <c r="R564" s="359" t="str">
        <f t="shared" si="54"/>
        <v/>
      </c>
    </row>
    <row r="565" spans="1:21" s="360" customFormat="1">
      <c r="A565" s="705"/>
      <c r="B565" s="732"/>
      <c r="C565" s="680"/>
      <c r="D565" s="398"/>
      <c r="E565" s="397"/>
      <c r="F565" s="718"/>
      <c r="G565" s="708"/>
      <c r="H565" s="709"/>
      <c r="I565" s="731"/>
      <c r="J565" s="392">
        <f t="shared" si="51"/>
        <v>0</v>
      </c>
      <c r="K565" s="709"/>
      <c r="L565" s="731"/>
      <c r="M565" s="392">
        <f t="shared" si="56"/>
        <v>0</v>
      </c>
      <c r="N565" s="713">
        <f t="shared" si="53"/>
        <v>0</v>
      </c>
      <c r="O565" s="721"/>
      <c r="P565" s="392">
        <f t="shared" si="55"/>
        <v>0</v>
      </c>
      <c r="Q565" s="402"/>
      <c r="R565" s="359" t="str">
        <f t="shared" si="54"/>
        <v/>
      </c>
    </row>
    <row r="566" spans="1:21" s="360" customFormat="1">
      <c r="A566" s="705"/>
      <c r="B566" s="732"/>
      <c r="C566" s="680"/>
      <c r="D566" s="398"/>
      <c r="E566" s="397"/>
      <c r="F566" s="718"/>
      <c r="G566" s="708"/>
      <c r="H566" s="709"/>
      <c r="I566" s="731"/>
      <c r="J566" s="392">
        <f t="shared" si="51"/>
        <v>0</v>
      </c>
      <c r="K566" s="709"/>
      <c r="L566" s="731"/>
      <c r="M566" s="392">
        <f t="shared" si="56"/>
        <v>0</v>
      </c>
      <c r="N566" s="713">
        <f t="shared" si="53"/>
        <v>0</v>
      </c>
      <c r="O566" s="721"/>
      <c r="P566" s="392">
        <f t="shared" si="55"/>
        <v>0</v>
      </c>
      <c r="Q566" s="402"/>
      <c r="R566" s="359" t="str">
        <f t="shared" si="54"/>
        <v/>
      </c>
    </row>
    <row r="567" spans="1:21" s="360" customFormat="1">
      <c r="A567" s="705"/>
      <c r="B567" s="732"/>
      <c r="C567" s="680"/>
      <c r="D567" s="398"/>
      <c r="E567" s="397"/>
      <c r="F567" s="718"/>
      <c r="G567" s="708"/>
      <c r="H567" s="709"/>
      <c r="I567" s="731"/>
      <c r="J567" s="392">
        <f t="shared" si="51"/>
        <v>0</v>
      </c>
      <c r="K567" s="709"/>
      <c r="L567" s="731"/>
      <c r="M567" s="392">
        <f t="shared" si="56"/>
        <v>0</v>
      </c>
      <c r="N567" s="713">
        <f t="shared" si="53"/>
        <v>0</v>
      </c>
      <c r="O567" s="721"/>
      <c r="P567" s="392">
        <f t="shared" si="55"/>
        <v>0</v>
      </c>
      <c r="Q567" s="402"/>
      <c r="R567" s="359" t="str">
        <f t="shared" si="54"/>
        <v/>
      </c>
    </row>
    <row r="568" spans="1:21" s="360" customFormat="1">
      <c r="A568" s="705"/>
      <c r="B568" s="732"/>
      <c r="C568" s="680"/>
      <c r="D568" s="398"/>
      <c r="E568" s="397"/>
      <c r="F568" s="721"/>
      <c r="G568" s="734"/>
      <c r="H568" s="709"/>
      <c r="I568" s="731"/>
      <c r="J568" s="392">
        <f t="shared" si="51"/>
        <v>0</v>
      </c>
      <c r="K568" s="709"/>
      <c r="L568" s="731"/>
      <c r="M568" s="392">
        <f t="shared" si="56"/>
        <v>0</v>
      </c>
      <c r="N568" s="713">
        <f t="shared" si="53"/>
        <v>0</v>
      </c>
      <c r="O568" s="721"/>
      <c r="P568" s="392">
        <f t="shared" si="55"/>
        <v>0</v>
      </c>
      <c r="Q568" s="402"/>
      <c r="R568" s="359" t="str">
        <f t="shared" si="54"/>
        <v/>
      </c>
    </row>
    <row r="569" spans="1:21" s="360" customFormat="1" ht="13.8" thickBot="1">
      <c r="A569" s="705"/>
      <c r="B569" s="732"/>
      <c r="C569" s="680"/>
      <c r="D569" s="398"/>
      <c r="E569" s="397"/>
      <c r="F569" s="735"/>
      <c r="G569" s="736"/>
      <c r="H569" s="719"/>
      <c r="I569" s="737"/>
      <c r="J569" s="392">
        <f t="shared" si="51"/>
        <v>0</v>
      </c>
      <c r="K569" s="709"/>
      <c r="L569" s="731"/>
      <c r="M569" s="392">
        <f t="shared" si="56"/>
        <v>0</v>
      </c>
      <c r="N569" s="713">
        <f t="shared" si="53"/>
        <v>0</v>
      </c>
      <c r="O569" s="721"/>
      <c r="P569" s="392">
        <f t="shared" si="55"/>
        <v>0</v>
      </c>
      <c r="Q569" s="391"/>
      <c r="R569" s="359" t="str">
        <f t="shared" si="54"/>
        <v/>
      </c>
    </row>
    <row r="570" spans="1:21" s="360" customFormat="1" ht="13.8" thickTop="1">
      <c r="A570" s="390" t="s">
        <v>508</v>
      </c>
      <c r="B570" s="389" t="s">
        <v>569</v>
      </c>
      <c r="C570" s="388"/>
      <c r="D570" s="387" t="s">
        <v>623</v>
      </c>
      <c r="E570" s="386" t="s">
        <v>508</v>
      </c>
      <c r="F570" s="738"/>
      <c r="G570" s="385" t="s">
        <v>643</v>
      </c>
      <c r="H570" s="739" t="s">
        <v>508</v>
      </c>
      <c r="I570" s="740"/>
      <c r="J570" s="383">
        <f>SUMIFS(J520:J569,$A520:$A569,"設備費")</f>
        <v>0</v>
      </c>
      <c r="K570" s="739" t="s">
        <v>292</v>
      </c>
      <c r="L570" s="741"/>
      <c r="M570" s="383">
        <f>SUMIFS(M520:M569,$A520:$A569,"設備費")</f>
        <v>0</v>
      </c>
      <c r="N570" s="739" t="s">
        <v>292</v>
      </c>
      <c r="O570" s="741"/>
      <c r="P570" s="383">
        <f>SUMIFS(P520:P569,$A520:$A569,"設備費")</f>
        <v>0</v>
      </c>
      <c r="Q570" s="382" t="s">
        <v>508</v>
      </c>
      <c r="R570" s="359" t="str">
        <f t="shared" si="54"/>
        <v/>
      </c>
      <c r="S570" s="360" t="s">
        <v>301</v>
      </c>
    </row>
    <row r="571" spans="1:21" s="360" customFormat="1">
      <c r="A571" s="381" t="s">
        <v>508</v>
      </c>
      <c r="B571" s="380" t="s">
        <v>571</v>
      </c>
      <c r="C571" s="379"/>
      <c r="D571" s="378" t="s">
        <v>570</v>
      </c>
      <c r="E571" s="377" t="s">
        <v>643</v>
      </c>
      <c r="F571" s="742"/>
      <c r="G571" s="376" t="s">
        <v>508</v>
      </c>
      <c r="H571" s="743" t="s">
        <v>508</v>
      </c>
      <c r="I571" s="731"/>
      <c r="J571" s="374">
        <f>SUMIFS(J520:J569,$A520:$A569,"工事費")</f>
        <v>0</v>
      </c>
      <c r="K571" s="743" t="s">
        <v>292</v>
      </c>
      <c r="L571" s="721"/>
      <c r="M571" s="374">
        <f>SUMIFS(M520:M569,$A520:$A569,"工事費")</f>
        <v>0</v>
      </c>
      <c r="N571" s="743" t="s">
        <v>292</v>
      </c>
      <c r="O571" s="721"/>
      <c r="P571" s="374">
        <f>SUMIFS(P520:P569,$A520:$A569,"工事費")</f>
        <v>0</v>
      </c>
      <c r="Q571" s="373" t="s">
        <v>508</v>
      </c>
      <c r="R571" s="359" t="str">
        <f t="shared" si="54"/>
        <v/>
      </c>
      <c r="S571" s="372" t="s">
        <v>298</v>
      </c>
      <c r="T571" s="372" t="s">
        <v>644</v>
      </c>
      <c r="U571" s="372" t="s">
        <v>296</v>
      </c>
    </row>
    <row r="572" spans="1:21" s="360" customFormat="1" ht="13.8" thickBot="1">
      <c r="A572" s="371" t="s">
        <v>575</v>
      </c>
      <c r="B572" s="370" t="s">
        <v>654</v>
      </c>
      <c r="C572" s="369"/>
      <c r="D572" s="368" t="s">
        <v>574</v>
      </c>
      <c r="E572" s="367" t="s">
        <v>508</v>
      </c>
      <c r="F572" s="744"/>
      <c r="G572" s="366" t="s">
        <v>508</v>
      </c>
      <c r="H572" s="745" t="s">
        <v>643</v>
      </c>
      <c r="I572" s="746"/>
      <c r="J572" s="365">
        <f>SUM(J520:J569)</f>
        <v>0</v>
      </c>
      <c r="K572" s="745" t="s">
        <v>292</v>
      </c>
      <c r="L572" s="747"/>
      <c r="M572" s="365">
        <f>SUM(M520:M569)</f>
        <v>0</v>
      </c>
      <c r="N572" s="745" t="s">
        <v>292</v>
      </c>
      <c r="O572" s="747"/>
      <c r="P572" s="363">
        <f>SUM(P520:P569)</f>
        <v>0</v>
      </c>
      <c r="Q572" s="362" t="s">
        <v>643</v>
      </c>
      <c r="R572" s="359" t="str">
        <f t="shared" si="54"/>
        <v/>
      </c>
      <c r="S572" s="361" t="str">
        <f>IF(SUM(J570:J571)=J572,"","入力ミス")</f>
        <v/>
      </c>
      <c r="T572" s="361" t="str">
        <f>IF(SUM(M570:M571)=M572,"","入力ミス")</f>
        <v/>
      </c>
      <c r="U572" s="361" t="str">
        <f>IF(SUM(P570:P571)=P572,"","入力ミス")</f>
        <v/>
      </c>
    </row>
    <row r="573" spans="1:21" s="360" customFormat="1">
      <c r="A573" s="414"/>
      <c r="B573" s="748" t="s">
        <v>655</v>
      </c>
      <c r="C573" s="749"/>
      <c r="D573" s="411" t="s">
        <v>577</v>
      </c>
      <c r="E573" s="410"/>
      <c r="F573" s="721"/>
      <c r="G573" s="374"/>
      <c r="H573" s="750"/>
      <c r="I573" s="1296"/>
      <c r="J573" s="1308"/>
      <c r="K573" s="750"/>
      <c r="L573" s="1296"/>
      <c r="M573" s="1308"/>
      <c r="N573" s="750"/>
      <c r="O573" s="1296"/>
      <c r="P573" s="1297"/>
      <c r="Q573" s="407"/>
    </row>
    <row r="574" spans="1:21" s="360" customFormat="1" ht="13.5" customHeight="1">
      <c r="A574" s="705"/>
      <c r="B574" s="729"/>
      <c r="C574" s="680"/>
      <c r="D574" s="405"/>
      <c r="E574" s="397"/>
      <c r="F574" s="707"/>
      <c r="G574" s="708"/>
      <c r="H574" s="709"/>
      <c r="I574" s="731"/>
      <c r="J574" s="392">
        <f t="shared" ref="J574:J623" si="57">$G574*H574</f>
        <v>0</v>
      </c>
      <c r="K574" s="709"/>
      <c r="L574" s="731"/>
      <c r="M574" s="392">
        <f t="shared" ref="M574:M613" si="58">$G574*K574</f>
        <v>0</v>
      </c>
      <c r="N574" s="713">
        <f t="shared" ref="N574:N623" si="59">H574-K574</f>
        <v>0</v>
      </c>
      <c r="O574" s="721"/>
      <c r="P574" s="392">
        <f>$G574*N574</f>
        <v>0</v>
      </c>
      <c r="Q574" s="402"/>
      <c r="R574" s="359" t="str">
        <f t="shared" ref="R574:R626" si="60">IF(M574+P574=J574,"","入力ミス")</f>
        <v/>
      </c>
    </row>
    <row r="575" spans="1:21" s="360" customFormat="1" ht="13.5" customHeight="1">
      <c r="A575" s="705"/>
      <c r="B575" s="732"/>
      <c r="C575" s="680"/>
      <c r="D575" s="398"/>
      <c r="E575" s="397"/>
      <c r="F575" s="707"/>
      <c r="G575" s="708"/>
      <c r="H575" s="709"/>
      <c r="I575" s="731"/>
      <c r="J575" s="392">
        <f t="shared" si="57"/>
        <v>0</v>
      </c>
      <c r="K575" s="709"/>
      <c r="L575" s="731"/>
      <c r="M575" s="392">
        <f t="shared" si="58"/>
        <v>0</v>
      </c>
      <c r="N575" s="713">
        <f t="shared" si="59"/>
        <v>0</v>
      </c>
      <c r="O575" s="721"/>
      <c r="P575" s="392">
        <f>$G575*N575</f>
        <v>0</v>
      </c>
      <c r="Q575" s="402"/>
      <c r="R575" s="359" t="str">
        <f t="shared" si="60"/>
        <v/>
      </c>
    </row>
    <row r="576" spans="1:21" s="360" customFormat="1" ht="13.5" customHeight="1">
      <c r="A576" s="705"/>
      <c r="B576" s="732"/>
      <c r="C576" s="680"/>
      <c r="D576" s="398"/>
      <c r="E576" s="397"/>
      <c r="F576" s="707"/>
      <c r="G576" s="708"/>
      <c r="H576" s="709"/>
      <c r="I576" s="731"/>
      <c r="J576" s="392">
        <f t="shared" si="57"/>
        <v>0</v>
      </c>
      <c r="K576" s="709"/>
      <c r="L576" s="731"/>
      <c r="M576" s="392">
        <f t="shared" si="58"/>
        <v>0</v>
      </c>
      <c r="N576" s="713">
        <f t="shared" si="59"/>
        <v>0</v>
      </c>
      <c r="O576" s="721"/>
      <c r="P576" s="392">
        <f>$G576*N576</f>
        <v>0</v>
      </c>
      <c r="Q576" s="402"/>
      <c r="R576" s="359" t="str">
        <f t="shared" si="60"/>
        <v/>
      </c>
    </row>
    <row r="577" spans="1:18" s="360" customFormat="1" ht="13.5" customHeight="1">
      <c r="A577" s="705"/>
      <c r="B577" s="732"/>
      <c r="C577" s="680"/>
      <c r="D577" s="398"/>
      <c r="E577" s="397"/>
      <c r="F577" s="707"/>
      <c r="G577" s="708"/>
      <c r="H577" s="709"/>
      <c r="I577" s="731"/>
      <c r="J577" s="392">
        <f t="shared" si="57"/>
        <v>0</v>
      </c>
      <c r="K577" s="709"/>
      <c r="L577" s="731"/>
      <c r="M577" s="392">
        <f t="shared" si="58"/>
        <v>0</v>
      </c>
      <c r="N577" s="713">
        <f t="shared" si="59"/>
        <v>0</v>
      </c>
      <c r="O577" s="721"/>
      <c r="P577" s="392">
        <f>$G577*N577</f>
        <v>0</v>
      </c>
      <c r="Q577" s="402"/>
      <c r="R577" s="359" t="str">
        <f t="shared" si="60"/>
        <v/>
      </c>
    </row>
    <row r="578" spans="1:18" s="360" customFormat="1" ht="13.5" customHeight="1">
      <c r="A578" s="705"/>
      <c r="B578" s="732"/>
      <c r="C578" s="680"/>
      <c r="D578" s="398"/>
      <c r="E578" s="397"/>
      <c r="F578" s="707"/>
      <c r="G578" s="708"/>
      <c r="H578" s="709"/>
      <c r="I578" s="731"/>
      <c r="J578" s="392">
        <f t="shared" si="57"/>
        <v>0</v>
      </c>
      <c r="K578" s="709"/>
      <c r="L578" s="731"/>
      <c r="M578" s="392">
        <f t="shared" si="58"/>
        <v>0</v>
      </c>
      <c r="N578" s="713">
        <f t="shared" si="59"/>
        <v>0</v>
      </c>
      <c r="O578" s="721"/>
      <c r="P578" s="392">
        <f>$G578*N578</f>
        <v>0</v>
      </c>
      <c r="Q578" s="402"/>
      <c r="R578" s="359" t="str">
        <f t="shared" si="60"/>
        <v/>
      </c>
    </row>
    <row r="579" spans="1:18" s="360" customFormat="1" ht="13.5" customHeight="1">
      <c r="A579" s="705"/>
      <c r="B579" s="732"/>
      <c r="C579" s="680"/>
      <c r="D579" s="398"/>
      <c r="E579" s="397"/>
      <c r="F579" s="707"/>
      <c r="G579" s="708"/>
      <c r="H579" s="709"/>
      <c r="I579" s="731"/>
      <c r="J579" s="392">
        <f t="shared" si="57"/>
        <v>0</v>
      </c>
      <c r="K579" s="709"/>
      <c r="L579" s="731"/>
      <c r="M579" s="392">
        <f t="shared" si="58"/>
        <v>0</v>
      </c>
      <c r="N579" s="713">
        <f t="shared" si="59"/>
        <v>0</v>
      </c>
      <c r="O579" s="721"/>
      <c r="P579" s="392">
        <f t="shared" ref="P579:P623" si="61">$G579*N579</f>
        <v>0</v>
      </c>
      <c r="Q579" s="402"/>
      <c r="R579" s="359" t="str">
        <f t="shared" si="60"/>
        <v/>
      </c>
    </row>
    <row r="580" spans="1:18" s="360" customFormat="1" ht="13.5" customHeight="1">
      <c r="A580" s="705"/>
      <c r="B580" s="732"/>
      <c r="C580" s="680"/>
      <c r="D580" s="398"/>
      <c r="E580" s="397"/>
      <c r="F580" s="707"/>
      <c r="G580" s="708"/>
      <c r="H580" s="709"/>
      <c r="I580" s="731"/>
      <c r="J580" s="392">
        <f t="shared" si="57"/>
        <v>0</v>
      </c>
      <c r="K580" s="709"/>
      <c r="L580" s="731"/>
      <c r="M580" s="392">
        <f t="shared" si="58"/>
        <v>0</v>
      </c>
      <c r="N580" s="713">
        <f t="shared" si="59"/>
        <v>0</v>
      </c>
      <c r="O580" s="721"/>
      <c r="P580" s="392">
        <f t="shared" si="61"/>
        <v>0</v>
      </c>
      <c r="Q580" s="402"/>
      <c r="R580" s="359" t="str">
        <f t="shared" si="60"/>
        <v/>
      </c>
    </row>
    <row r="581" spans="1:18" s="360" customFormat="1" ht="13.5" customHeight="1">
      <c r="A581" s="705"/>
      <c r="B581" s="732"/>
      <c r="C581" s="680"/>
      <c r="D581" s="398"/>
      <c r="E581" s="397"/>
      <c r="F581" s="707"/>
      <c r="G581" s="708"/>
      <c r="H581" s="709"/>
      <c r="I581" s="731"/>
      <c r="J581" s="392">
        <f t="shared" si="57"/>
        <v>0</v>
      </c>
      <c r="K581" s="709"/>
      <c r="L581" s="731"/>
      <c r="M581" s="392">
        <f t="shared" si="58"/>
        <v>0</v>
      </c>
      <c r="N581" s="713">
        <f t="shared" si="59"/>
        <v>0</v>
      </c>
      <c r="O581" s="721"/>
      <c r="P581" s="392">
        <f t="shared" si="61"/>
        <v>0</v>
      </c>
      <c r="Q581" s="402"/>
      <c r="R581" s="359" t="str">
        <f t="shared" si="60"/>
        <v/>
      </c>
    </row>
    <row r="582" spans="1:18" s="360" customFormat="1" ht="13.5" customHeight="1">
      <c r="A582" s="705"/>
      <c r="B582" s="732"/>
      <c r="C582" s="680"/>
      <c r="D582" s="398"/>
      <c r="E582" s="397"/>
      <c r="F582" s="707"/>
      <c r="G582" s="708"/>
      <c r="H582" s="709"/>
      <c r="I582" s="731"/>
      <c r="J582" s="392">
        <f t="shared" si="57"/>
        <v>0</v>
      </c>
      <c r="K582" s="709"/>
      <c r="L582" s="731"/>
      <c r="M582" s="392">
        <f t="shared" si="58"/>
        <v>0</v>
      </c>
      <c r="N582" s="713">
        <f t="shared" si="59"/>
        <v>0</v>
      </c>
      <c r="O582" s="721"/>
      <c r="P582" s="392">
        <f t="shared" si="61"/>
        <v>0</v>
      </c>
      <c r="Q582" s="402"/>
      <c r="R582" s="359" t="str">
        <f t="shared" si="60"/>
        <v/>
      </c>
    </row>
    <row r="583" spans="1:18" s="360" customFormat="1" ht="13.5" customHeight="1">
      <c r="A583" s="705"/>
      <c r="B583" s="732"/>
      <c r="C583" s="680"/>
      <c r="D583" s="398"/>
      <c r="E583" s="397"/>
      <c r="F583" s="707"/>
      <c r="G583" s="708"/>
      <c r="H583" s="709"/>
      <c r="I583" s="731"/>
      <c r="J583" s="392">
        <f t="shared" si="57"/>
        <v>0</v>
      </c>
      <c r="K583" s="709"/>
      <c r="L583" s="731"/>
      <c r="M583" s="392">
        <f t="shared" si="58"/>
        <v>0</v>
      </c>
      <c r="N583" s="713">
        <f t="shared" si="59"/>
        <v>0</v>
      </c>
      <c r="O583" s="721"/>
      <c r="P583" s="392">
        <f t="shared" si="61"/>
        <v>0</v>
      </c>
      <c r="Q583" s="402"/>
      <c r="R583" s="359" t="str">
        <f t="shared" si="60"/>
        <v/>
      </c>
    </row>
    <row r="584" spans="1:18" s="360" customFormat="1" ht="13.5" customHeight="1">
      <c r="A584" s="705"/>
      <c r="B584" s="732"/>
      <c r="C584" s="680"/>
      <c r="D584" s="398"/>
      <c r="E584" s="397"/>
      <c r="F584" s="707"/>
      <c r="G584" s="708"/>
      <c r="H584" s="709"/>
      <c r="I584" s="731"/>
      <c r="J584" s="392">
        <f t="shared" si="57"/>
        <v>0</v>
      </c>
      <c r="K584" s="709"/>
      <c r="L584" s="731"/>
      <c r="M584" s="392">
        <f t="shared" si="58"/>
        <v>0</v>
      </c>
      <c r="N584" s="713">
        <f t="shared" si="59"/>
        <v>0</v>
      </c>
      <c r="O584" s="721"/>
      <c r="P584" s="392">
        <f t="shared" si="61"/>
        <v>0</v>
      </c>
      <c r="Q584" s="402"/>
      <c r="R584" s="359" t="str">
        <f t="shared" si="60"/>
        <v/>
      </c>
    </row>
    <row r="585" spans="1:18" s="360" customFormat="1" ht="13.5" customHeight="1">
      <c r="A585" s="705"/>
      <c r="B585" s="732"/>
      <c r="C585" s="680"/>
      <c r="D585" s="398"/>
      <c r="E585" s="397"/>
      <c r="F585" s="707"/>
      <c r="G585" s="708"/>
      <c r="H585" s="709"/>
      <c r="I585" s="731"/>
      <c r="J585" s="392">
        <f t="shared" si="57"/>
        <v>0</v>
      </c>
      <c r="K585" s="709"/>
      <c r="L585" s="731"/>
      <c r="M585" s="392">
        <f t="shared" si="58"/>
        <v>0</v>
      </c>
      <c r="N585" s="713">
        <f t="shared" si="59"/>
        <v>0</v>
      </c>
      <c r="O585" s="721"/>
      <c r="P585" s="392">
        <f t="shared" si="61"/>
        <v>0</v>
      </c>
      <c r="Q585" s="402"/>
      <c r="R585" s="359" t="str">
        <f t="shared" si="60"/>
        <v/>
      </c>
    </row>
    <row r="586" spans="1:18" s="360" customFormat="1" ht="13.5" customHeight="1">
      <c r="A586" s="705"/>
      <c r="B586" s="732"/>
      <c r="C586" s="680"/>
      <c r="D586" s="398"/>
      <c r="E586" s="397"/>
      <c r="F586" s="707"/>
      <c r="G586" s="708"/>
      <c r="H586" s="709"/>
      <c r="I586" s="731"/>
      <c r="J586" s="392">
        <f t="shared" si="57"/>
        <v>0</v>
      </c>
      <c r="K586" s="709"/>
      <c r="L586" s="731"/>
      <c r="M586" s="392">
        <f t="shared" si="58"/>
        <v>0</v>
      </c>
      <c r="N586" s="713">
        <f t="shared" si="59"/>
        <v>0</v>
      </c>
      <c r="O586" s="721"/>
      <c r="P586" s="392">
        <f t="shared" si="61"/>
        <v>0</v>
      </c>
      <c r="Q586" s="402"/>
      <c r="R586" s="359" t="str">
        <f t="shared" si="60"/>
        <v/>
      </c>
    </row>
    <row r="587" spans="1:18" s="360" customFormat="1" ht="13.5" customHeight="1">
      <c r="A587" s="705"/>
      <c r="B587" s="732"/>
      <c r="C587" s="680"/>
      <c r="D587" s="398"/>
      <c r="E587" s="397"/>
      <c r="F587" s="707"/>
      <c r="G587" s="708"/>
      <c r="H587" s="709"/>
      <c r="I587" s="731"/>
      <c r="J587" s="392">
        <f t="shared" si="57"/>
        <v>0</v>
      </c>
      <c r="K587" s="709"/>
      <c r="L587" s="731"/>
      <c r="M587" s="392">
        <f t="shared" si="58"/>
        <v>0</v>
      </c>
      <c r="N587" s="713">
        <f t="shared" si="59"/>
        <v>0</v>
      </c>
      <c r="O587" s="721"/>
      <c r="P587" s="392">
        <f t="shared" si="61"/>
        <v>0</v>
      </c>
      <c r="Q587" s="402"/>
      <c r="R587" s="359" t="str">
        <f t="shared" si="60"/>
        <v/>
      </c>
    </row>
    <row r="588" spans="1:18" s="360" customFormat="1" ht="13.5" customHeight="1">
      <c r="A588" s="705"/>
      <c r="B588" s="732"/>
      <c r="C588" s="680"/>
      <c r="D588" s="398"/>
      <c r="E588" s="397"/>
      <c r="F588" s="707"/>
      <c r="G588" s="708"/>
      <c r="H588" s="709"/>
      <c r="I588" s="731"/>
      <c r="J588" s="392">
        <f t="shared" si="57"/>
        <v>0</v>
      </c>
      <c r="K588" s="709"/>
      <c r="L588" s="731"/>
      <c r="M588" s="392">
        <f t="shared" si="58"/>
        <v>0</v>
      </c>
      <c r="N588" s="713">
        <f t="shared" si="59"/>
        <v>0</v>
      </c>
      <c r="O588" s="721"/>
      <c r="P588" s="392">
        <f t="shared" si="61"/>
        <v>0</v>
      </c>
      <c r="Q588" s="402"/>
      <c r="R588" s="359" t="str">
        <f t="shared" si="60"/>
        <v/>
      </c>
    </row>
    <row r="589" spans="1:18" s="360" customFormat="1" ht="13.5" customHeight="1">
      <c r="A589" s="705"/>
      <c r="B589" s="732"/>
      <c r="C589" s="680"/>
      <c r="D589" s="398"/>
      <c r="E589" s="397"/>
      <c r="F589" s="707"/>
      <c r="G589" s="708"/>
      <c r="H589" s="709"/>
      <c r="I589" s="731"/>
      <c r="J589" s="392">
        <f t="shared" si="57"/>
        <v>0</v>
      </c>
      <c r="K589" s="709"/>
      <c r="L589" s="731"/>
      <c r="M589" s="392">
        <f t="shared" si="58"/>
        <v>0</v>
      </c>
      <c r="N589" s="713">
        <f t="shared" si="59"/>
        <v>0</v>
      </c>
      <c r="O589" s="721"/>
      <c r="P589" s="392">
        <f t="shared" si="61"/>
        <v>0</v>
      </c>
      <c r="Q589" s="402"/>
      <c r="R589" s="359" t="str">
        <f t="shared" si="60"/>
        <v/>
      </c>
    </row>
    <row r="590" spans="1:18" s="360" customFormat="1" ht="13.5" customHeight="1">
      <c r="A590" s="705"/>
      <c r="B590" s="732"/>
      <c r="C590" s="680"/>
      <c r="D590" s="398"/>
      <c r="E590" s="397"/>
      <c r="F590" s="707"/>
      <c r="G590" s="708"/>
      <c r="H590" s="709"/>
      <c r="I590" s="731"/>
      <c r="J590" s="392">
        <f t="shared" si="57"/>
        <v>0</v>
      </c>
      <c r="K590" s="709"/>
      <c r="L590" s="731"/>
      <c r="M590" s="392">
        <f t="shared" si="58"/>
        <v>0</v>
      </c>
      <c r="N590" s="713">
        <f t="shared" si="59"/>
        <v>0</v>
      </c>
      <c r="O590" s="721"/>
      <c r="P590" s="392">
        <f t="shared" si="61"/>
        <v>0</v>
      </c>
      <c r="Q590" s="402"/>
      <c r="R590" s="359" t="str">
        <f t="shared" si="60"/>
        <v/>
      </c>
    </row>
    <row r="591" spans="1:18" s="360" customFormat="1" ht="13.5" customHeight="1">
      <c r="A591" s="705"/>
      <c r="B591" s="732"/>
      <c r="C591" s="680"/>
      <c r="D591" s="398"/>
      <c r="E591" s="397"/>
      <c r="F591" s="707"/>
      <c r="G591" s="708"/>
      <c r="H591" s="709"/>
      <c r="I591" s="731"/>
      <c r="J591" s="392">
        <f t="shared" si="57"/>
        <v>0</v>
      </c>
      <c r="K591" s="709"/>
      <c r="L591" s="731"/>
      <c r="M591" s="392">
        <f t="shared" si="58"/>
        <v>0</v>
      </c>
      <c r="N591" s="713">
        <f t="shared" si="59"/>
        <v>0</v>
      </c>
      <c r="O591" s="721"/>
      <c r="P591" s="392">
        <f t="shared" si="61"/>
        <v>0</v>
      </c>
      <c r="Q591" s="402"/>
      <c r="R591" s="359" t="str">
        <f t="shared" si="60"/>
        <v/>
      </c>
    </row>
    <row r="592" spans="1:18" s="360" customFormat="1" ht="13.5" customHeight="1">
      <c r="A592" s="705"/>
      <c r="B592" s="732"/>
      <c r="C592" s="680"/>
      <c r="D592" s="398"/>
      <c r="E592" s="397"/>
      <c r="F592" s="707"/>
      <c r="G592" s="708"/>
      <c r="H592" s="709"/>
      <c r="I592" s="731"/>
      <c r="J592" s="392">
        <f t="shared" si="57"/>
        <v>0</v>
      </c>
      <c r="K592" s="709"/>
      <c r="L592" s="731"/>
      <c r="M592" s="392">
        <f t="shared" si="58"/>
        <v>0</v>
      </c>
      <c r="N592" s="713">
        <f t="shared" si="59"/>
        <v>0</v>
      </c>
      <c r="O592" s="721"/>
      <c r="P592" s="392">
        <f t="shared" si="61"/>
        <v>0</v>
      </c>
      <c r="Q592" s="402"/>
      <c r="R592" s="359" t="str">
        <f t="shared" si="60"/>
        <v/>
      </c>
    </row>
    <row r="593" spans="1:18" s="360" customFormat="1" ht="13.5" customHeight="1">
      <c r="A593" s="705"/>
      <c r="B593" s="732"/>
      <c r="C593" s="680"/>
      <c r="D593" s="398"/>
      <c r="E593" s="397"/>
      <c r="F593" s="707"/>
      <c r="G593" s="708"/>
      <c r="H593" s="709"/>
      <c r="I593" s="731"/>
      <c r="J593" s="392">
        <f t="shared" si="57"/>
        <v>0</v>
      </c>
      <c r="K593" s="709"/>
      <c r="L593" s="731"/>
      <c r="M593" s="392">
        <f t="shared" si="58"/>
        <v>0</v>
      </c>
      <c r="N593" s="713">
        <f t="shared" si="59"/>
        <v>0</v>
      </c>
      <c r="O593" s="721"/>
      <c r="P593" s="392">
        <f t="shared" si="61"/>
        <v>0</v>
      </c>
      <c r="Q593" s="402"/>
      <c r="R593" s="359" t="str">
        <f t="shared" si="60"/>
        <v/>
      </c>
    </row>
    <row r="594" spans="1:18" s="360" customFormat="1" ht="13.5" customHeight="1">
      <c r="A594" s="705"/>
      <c r="B594" s="732"/>
      <c r="C594" s="680"/>
      <c r="D594" s="398"/>
      <c r="E594" s="397"/>
      <c r="F594" s="707"/>
      <c r="G594" s="708"/>
      <c r="H594" s="709"/>
      <c r="I594" s="731"/>
      <c r="J594" s="392">
        <f t="shared" si="57"/>
        <v>0</v>
      </c>
      <c r="K594" s="709"/>
      <c r="L594" s="731"/>
      <c r="M594" s="392">
        <f t="shared" si="58"/>
        <v>0</v>
      </c>
      <c r="N594" s="713">
        <f t="shared" si="59"/>
        <v>0</v>
      </c>
      <c r="O594" s="721"/>
      <c r="P594" s="392">
        <f t="shared" si="61"/>
        <v>0</v>
      </c>
      <c r="Q594" s="402"/>
      <c r="R594" s="359" t="str">
        <f t="shared" si="60"/>
        <v/>
      </c>
    </row>
    <row r="595" spans="1:18" s="360" customFormat="1" ht="13.5" customHeight="1">
      <c r="A595" s="705"/>
      <c r="B595" s="732"/>
      <c r="C595" s="680"/>
      <c r="D595" s="398"/>
      <c r="E595" s="397"/>
      <c r="F595" s="707"/>
      <c r="G595" s="708"/>
      <c r="H595" s="709"/>
      <c r="I595" s="731"/>
      <c r="J595" s="392">
        <f t="shared" si="57"/>
        <v>0</v>
      </c>
      <c r="K595" s="709"/>
      <c r="L595" s="731"/>
      <c r="M595" s="392">
        <f t="shared" si="58"/>
        <v>0</v>
      </c>
      <c r="N595" s="713">
        <f t="shared" si="59"/>
        <v>0</v>
      </c>
      <c r="O595" s="721"/>
      <c r="P595" s="392">
        <f t="shared" si="61"/>
        <v>0</v>
      </c>
      <c r="Q595" s="402"/>
      <c r="R595" s="359" t="str">
        <f t="shared" si="60"/>
        <v/>
      </c>
    </row>
    <row r="596" spans="1:18" s="360" customFormat="1" ht="13.5" customHeight="1">
      <c r="A596" s="705"/>
      <c r="B596" s="732"/>
      <c r="C596" s="680"/>
      <c r="D596" s="398"/>
      <c r="E596" s="397"/>
      <c r="F596" s="707"/>
      <c r="G596" s="708"/>
      <c r="H596" s="709"/>
      <c r="I596" s="731"/>
      <c r="J596" s="392">
        <f t="shared" si="57"/>
        <v>0</v>
      </c>
      <c r="K596" s="709"/>
      <c r="L596" s="731"/>
      <c r="M596" s="392">
        <f t="shared" si="58"/>
        <v>0</v>
      </c>
      <c r="N596" s="713">
        <f t="shared" si="59"/>
        <v>0</v>
      </c>
      <c r="O596" s="721"/>
      <c r="P596" s="392">
        <f t="shared" si="61"/>
        <v>0</v>
      </c>
      <c r="Q596" s="402"/>
      <c r="R596" s="359" t="str">
        <f t="shared" si="60"/>
        <v/>
      </c>
    </row>
    <row r="597" spans="1:18" s="360" customFormat="1" ht="13.5" customHeight="1">
      <c r="A597" s="705"/>
      <c r="B597" s="732"/>
      <c r="C597" s="680"/>
      <c r="D597" s="398"/>
      <c r="E597" s="397"/>
      <c r="F597" s="707"/>
      <c r="G597" s="708"/>
      <c r="H597" s="709"/>
      <c r="I597" s="731"/>
      <c r="J597" s="392">
        <f t="shared" si="57"/>
        <v>0</v>
      </c>
      <c r="K597" s="709"/>
      <c r="L597" s="731"/>
      <c r="M597" s="392">
        <f t="shared" si="58"/>
        <v>0</v>
      </c>
      <c r="N597" s="713">
        <f t="shared" si="59"/>
        <v>0</v>
      </c>
      <c r="O597" s="721"/>
      <c r="P597" s="392">
        <f t="shared" si="61"/>
        <v>0</v>
      </c>
      <c r="Q597" s="402"/>
      <c r="R597" s="359" t="str">
        <f t="shared" si="60"/>
        <v/>
      </c>
    </row>
    <row r="598" spans="1:18" s="360" customFormat="1" ht="13.5" customHeight="1">
      <c r="A598" s="705"/>
      <c r="B598" s="732"/>
      <c r="C598" s="680"/>
      <c r="D598" s="398"/>
      <c r="E598" s="397"/>
      <c r="F598" s="707"/>
      <c r="G598" s="708"/>
      <c r="H598" s="709"/>
      <c r="I598" s="731"/>
      <c r="J598" s="392">
        <f t="shared" si="57"/>
        <v>0</v>
      </c>
      <c r="K598" s="709"/>
      <c r="L598" s="731"/>
      <c r="M598" s="392">
        <f t="shared" si="58"/>
        <v>0</v>
      </c>
      <c r="N598" s="713">
        <f t="shared" si="59"/>
        <v>0</v>
      </c>
      <c r="O598" s="721"/>
      <c r="P598" s="392">
        <f t="shared" si="61"/>
        <v>0</v>
      </c>
      <c r="Q598" s="402"/>
      <c r="R598" s="359" t="str">
        <f t="shared" si="60"/>
        <v/>
      </c>
    </row>
    <row r="599" spans="1:18" s="360" customFormat="1" ht="13.5" customHeight="1">
      <c r="A599" s="705"/>
      <c r="B599" s="732"/>
      <c r="C599" s="680"/>
      <c r="D599" s="398"/>
      <c r="E599" s="397"/>
      <c r="F599" s="707"/>
      <c r="G599" s="708"/>
      <c r="H599" s="709"/>
      <c r="I599" s="731"/>
      <c r="J599" s="392">
        <f t="shared" si="57"/>
        <v>0</v>
      </c>
      <c r="K599" s="709"/>
      <c r="L599" s="731"/>
      <c r="M599" s="392">
        <f t="shared" si="58"/>
        <v>0</v>
      </c>
      <c r="N599" s="713">
        <f t="shared" si="59"/>
        <v>0</v>
      </c>
      <c r="O599" s="721"/>
      <c r="P599" s="392">
        <f t="shared" si="61"/>
        <v>0</v>
      </c>
      <c r="Q599" s="402"/>
      <c r="R599" s="359" t="str">
        <f t="shared" si="60"/>
        <v/>
      </c>
    </row>
    <row r="600" spans="1:18" s="360" customFormat="1" ht="13.5" customHeight="1">
      <c r="A600" s="705"/>
      <c r="B600" s="732"/>
      <c r="C600" s="680"/>
      <c r="D600" s="398"/>
      <c r="E600" s="397"/>
      <c r="F600" s="707"/>
      <c r="G600" s="708"/>
      <c r="H600" s="709"/>
      <c r="I600" s="731"/>
      <c r="J600" s="392">
        <f t="shared" si="57"/>
        <v>0</v>
      </c>
      <c r="K600" s="709"/>
      <c r="L600" s="731"/>
      <c r="M600" s="392">
        <f t="shared" si="58"/>
        <v>0</v>
      </c>
      <c r="N600" s="713">
        <f t="shared" si="59"/>
        <v>0</v>
      </c>
      <c r="O600" s="721"/>
      <c r="P600" s="392">
        <f t="shared" si="61"/>
        <v>0</v>
      </c>
      <c r="Q600" s="402"/>
      <c r="R600" s="359" t="str">
        <f t="shared" si="60"/>
        <v/>
      </c>
    </row>
    <row r="601" spans="1:18" s="360" customFormat="1" ht="13.5" customHeight="1">
      <c r="A601" s="705"/>
      <c r="B601" s="732"/>
      <c r="C601" s="680"/>
      <c r="D601" s="398"/>
      <c r="E601" s="397"/>
      <c r="F601" s="707"/>
      <c r="G601" s="708"/>
      <c r="H601" s="709"/>
      <c r="I601" s="731"/>
      <c r="J601" s="392">
        <f t="shared" si="57"/>
        <v>0</v>
      </c>
      <c r="K601" s="709"/>
      <c r="L601" s="731"/>
      <c r="M601" s="392">
        <f t="shared" si="58"/>
        <v>0</v>
      </c>
      <c r="N601" s="713">
        <f t="shared" si="59"/>
        <v>0</v>
      </c>
      <c r="O601" s="721"/>
      <c r="P601" s="392">
        <f t="shared" si="61"/>
        <v>0</v>
      </c>
      <c r="Q601" s="402"/>
      <c r="R601" s="359" t="str">
        <f t="shared" si="60"/>
        <v/>
      </c>
    </row>
    <row r="602" spans="1:18" s="360" customFormat="1" ht="13.5" customHeight="1">
      <c r="A602" s="705"/>
      <c r="B602" s="732"/>
      <c r="C602" s="680"/>
      <c r="D602" s="398"/>
      <c r="E602" s="397"/>
      <c r="F602" s="707"/>
      <c r="G602" s="708"/>
      <c r="H602" s="709"/>
      <c r="I602" s="731"/>
      <c r="J602" s="392">
        <f t="shared" si="57"/>
        <v>0</v>
      </c>
      <c r="K602" s="709"/>
      <c r="L602" s="731"/>
      <c r="M602" s="392">
        <f t="shared" si="58"/>
        <v>0</v>
      </c>
      <c r="N602" s="713">
        <f t="shared" si="59"/>
        <v>0</v>
      </c>
      <c r="O602" s="721"/>
      <c r="P602" s="392">
        <f t="shared" si="61"/>
        <v>0</v>
      </c>
      <c r="Q602" s="402"/>
      <c r="R602" s="359" t="str">
        <f t="shared" si="60"/>
        <v/>
      </c>
    </row>
    <row r="603" spans="1:18" s="360" customFormat="1" ht="13.5" customHeight="1">
      <c r="A603" s="705"/>
      <c r="B603" s="732"/>
      <c r="C603" s="680"/>
      <c r="D603" s="398"/>
      <c r="E603" s="397"/>
      <c r="F603" s="707"/>
      <c r="G603" s="708"/>
      <c r="H603" s="709"/>
      <c r="I603" s="731"/>
      <c r="J603" s="392">
        <f t="shared" si="57"/>
        <v>0</v>
      </c>
      <c r="K603" s="709"/>
      <c r="L603" s="731"/>
      <c r="M603" s="392">
        <f t="shared" si="58"/>
        <v>0</v>
      </c>
      <c r="N603" s="713">
        <f t="shared" si="59"/>
        <v>0</v>
      </c>
      <c r="O603" s="721"/>
      <c r="P603" s="392">
        <f t="shared" si="61"/>
        <v>0</v>
      </c>
      <c r="Q603" s="402"/>
      <c r="R603" s="359" t="str">
        <f t="shared" si="60"/>
        <v/>
      </c>
    </row>
    <row r="604" spans="1:18" s="360" customFormat="1" ht="13.5" customHeight="1">
      <c r="A604" s="705"/>
      <c r="B604" s="732"/>
      <c r="C604" s="680"/>
      <c r="D604" s="398"/>
      <c r="E604" s="397"/>
      <c r="F604" s="707"/>
      <c r="G604" s="708"/>
      <c r="H604" s="709"/>
      <c r="I604" s="731"/>
      <c r="J604" s="392">
        <f t="shared" si="57"/>
        <v>0</v>
      </c>
      <c r="K604" s="709"/>
      <c r="L604" s="731"/>
      <c r="M604" s="392">
        <f t="shared" si="58"/>
        <v>0</v>
      </c>
      <c r="N604" s="713">
        <f t="shared" si="59"/>
        <v>0</v>
      </c>
      <c r="O604" s="721"/>
      <c r="P604" s="392">
        <f t="shared" si="61"/>
        <v>0</v>
      </c>
      <c r="Q604" s="402"/>
      <c r="R604" s="359" t="str">
        <f t="shared" si="60"/>
        <v/>
      </c>
    </row>
    <row r="605" spans="1:18" s="360" customFormat="1" ht="13.5" customHeight="1">
      <c r="A605" s="705"/>
      <c r="B605" s="732"/>
      <c r="C605" s="680"/>
      <c r="D605" s="398"/>
      <c r="E605" s="397"/>
      <c r="F605" s="707"/>
      <c r="G605" s="708"/>
      <c r="H605" s="709"/>
      <c r="I605" s="731"/>
      <c r="J605" s="392">
        <f t="shared" si="57"/>
        <v>0</v>
      </c>
      <c r="K605" s="709"/>
      <c r="L605" s="731"/>
      <c r="M605" s="392">
        <f t="shared" si="58"/>
        <v>0</v>
      </c>
      <c r="N605" s="713">
        <f t="shared" si="59"/>
        <v>0</v>
      </c>
      <c r="O605" s="721"/>
      <c r="P605" s="392">
        <f t="shared" si="61"/>
        <v>0</v>
      </c>
      <c r="Q605" s="402"/>
      <c r="R605" s="359" t="str">
        <f t="shared" si="60"/>
        <v/>
      </c>
    </row>
    <row r="606" spans="1:18" s="360" customFormat="1" ht="13.5" customHeight="1">
      <c r="A606" s="705"/>
      <c r="B606" s="732"/>
      <c r="C606" s="680"/>
      <c r="D606" s="398"/>
      <c r="E606" s="397"/>
      <c r="F606" s="707"/>
      <c r="G606" s="708"/>
      <c r="H606" s="709"/>
      <c r="I606" s="731"/>
      <c r="J606" s="392">
        <f t="shared" si="57"/>
        <v>0</v>
      </c>
      <c r="K606" s="709"/>
      <c r="L606" s="731"/>
      <c r="M606" s="392">
        <f t="shared" si="58"/>
        <v>0</v>
      </c>
      <c r="N606" s="713">
        <f t="shared" si="59"/>
        <v>0</v>
      </c>
      <c r="O606" s="721"/>
      <c r="P606" s="392">
        <f t="shared" si="61"/>
        <v>0</v>
      </c>
      <c r="Q606" s="402"/>
      <c r="R606" s="359" t="str">
        <f t="shared" si="60"/>
        <v/>
      </c>
    </row>
    <row r="607" spans="1:18" s="360" customFormat="1" ht="13.5" customHeight="1">
      <c r="A607" s="705"/>
      <c r="B607" s="732"/>
      <c r="C607" s="680"/>
      <c r="D607" s="398"/>
      <c r="E607" s="397"/>
      <c r="F607" s="707"/>
      <c r="G607" s="708"/>
      <c r="H607" s="709"/>
      <c r="I607" s="731"/>
      <c r="J607" s="392">
        <f t="shared" si="57"/>
        <v>0</v>
      </c>
      <c r="K607" s="709"/>
      <c r="L607" s="731"/>
      <c r="M607" s="392">
        <f t="shared" si="58"/>
        <v>0</v>
      </c>
      <c r="N607" s="713">
        <f t="shared" si="59"/>
        <v>0</v>
      </c>
      <c r="O607" s="721"/>
      <c r="P607" s="392">
        <f t="shared" si="61"/>
        <v>0</v>
      </c>
      <c r="Q607" s="402"/>
      <c r="R607" s="359" t="str">
        <f t="shared" si="60"/>
        <v/>
      </c>
    </row>
    <row r="608" spans="1:18" s="360" customFormat="1" ht="13.5" customHeight="1">
      <c r="A608" s="705"/>
      <c r="B608" s="732"/>
      <c r="C608" s="680"/>
      <c r="D608" s="398"/>
      <c r="E608" s="397"/>
      <c r="F608" s="707"/>
      <c r="G608" s="708"/>
      <c r="H608" s="709"/>
      <c r="I608" s="731"/>
      <c r="J608" s="392">
        <f t="shared" si="57"/>
        <v>0</v>
      </c>
      <c r="K608" s="709"/>
      <c r="L608" s="731"/>
      <c r="M608" s="392">
        <f t="shared" si="58"/>
        <v>0</v>
      </c>
      <c r="N608" s="713">
        <f t="shared" si="59"/>
        <v>0</v>
      </c>
      <c r="O608" s="721"/>
      <c r="P608" s="392">
        <f t="shared" si="61"/>
        <v>0</v>
      </c>
      <c r="Q608" s="402"/>
      <c r="R608" s="359" t="str">
        <f t="shared" si="60"/>
        <v/>
      </c>
    </row>
    <row r="609" spans="1:19" s="360" customFormat="1" ht="13.5" customHeight="1">
      <c r="A609" s="705"/>
      <c r="B609" s="732"/>
      <c r="C609" s="680"/>
      <c r="D609" s="398"/>
      <c r="E609" s="397"/>
      <c r="F609" s="707"/>
      <c r="G609" s="708"/>
      <c r="H609" s="709"/>
      <c r="I609" s="731"/>
      <c r="J609" s="392">
        <f t="shared" si="57"/>
        <v>0</v>
      </c>
      <c r="K609" s="709"/>
      <c r="L609" s="731"/>
      <c r="M609" s="392">
        <f t="shared" si="58"/>
        <v>0</v>
      </c>
      <c r="N609" s="713">
        <f t="shared" si="59"/>
        <v>0</v>
      </c>
      <c r="O609" s="721"/>
      <c r="P609" s="392">
        <f t="shared" si="61"/>
        <v>0</v>
      </c>
      <c r="Q609" s="402"/>
      <c r="R609" s="359" t="str">
        <f t="shared" si="60"/>
        <v/>
      </c>
    </row>
    <row r="610" spans="1:19" s="360" customFormat="1" ht="13.5" customHeight="1">
      <c r="A610" s="705"/>
      <c r="B610" s="732"/>
      <c r="C610" s="680"/>
      <c r="D610" s="398"/>
      <c r="E610" s="397"/>
      <c r="F610" s="707"/>
      <c r="G610" s="708"/>
      <c r="H610" s="709"/>
      <c r="I610" s="731"/>
      <c r="J610" s="392">
        <f t="shared" si="57"/>
        <v>0</v>
      </c>
      <c r="K610" s="709"/>
      <c r="L610" s="731"/>
      <c r="M610" s="392">
        <f t="shared" si="58"/>
        <v>0</v>
      </c>
      <c r="N610" s="713">
        <f t="shared" si="59"/>
        <v>0</v>
      </c>
      <c r="O610" s="721"/>
      <c r="P610" s="392">
        <f t="shared" si="61"/>
        <v>0</v>
      </c>
      <c r="Q610" s="402"/>
      <c r="R610" s="359" t="str">
        <f t="shared" si="60"/>
        <v/>
      </c>
    </row>
    <row r="611" spans="1:19" s="360" customFormat="1" ht="13.5" customHeight="1">
      <c r="A611" s="705"/>
      <c r="B611" s="732"/>
      <c r="C611" s="680"/>
      <c r="D611" s="398"/>
      <c r="E611" s="397"/>
      <c r="F611" s="707"/>
      <c r="G611" s="708"/>
      <c r="H611" s="709"/>
      <c r="I611" s="731"/>
      <c r="J611" s="392">
        <f t="shared" si="57"/>
        <v>0</v>
      </c>
      <c r="K611" s="709"/>
      <c r="L611" s="731"/>
      <c r="M611" s="392">
        <f t="shared" si="58"/>
        <v>0</v>
      </c>
      <c r="N611" s="713">
        <f t="shared" si="59"/>
        <v>0</v>
      </c>
      <c r="O611" s="721"/>
      <c r="P611" s="392">
        <f t="shared" si="61"/>
        <v>0</v>
      </c>
      <c r="Q611" s="402"/>
      <c r="R611" s="359" t="str">
        <f t="shared" si="60"/>
        <v/>
      </c>
    </row>
    <row r="612" spans="1:19" s="360" customFormat="1" ht="13.5" customHeight="1">
      <c r="A612" s="705"/>
      <c r="B612" s="732"/>
      <c r="C612" s="680"/>
      <c r="D612" s="398"/>
      <c r="E612" s="397"/>
      <c r="F612" s="707"/>
      <c r="G612" s="708"/>
      <c r="H612" s="709"/>
      <c r="I612" s="731"/>
      <c r="J612" s="392">
        <f t="shared" si="57"/>
        <v>0</v>
      </c>
      <c r="K612" s="709"/>
      <c r="L612" s="731"/>
      <c r="M612" s="392">
        <f t="shared" si="58"/>
        <v>0</v>
      </c>
      <c r="N612" s="713">
        <f t="shared" si="59"/>
        <v>0</v>
      </c>
      <c r="O612" s="721"/>
      <c r="P612" s="392">
        <f t="shared" si="61"/>
        <v>0</v>
      </c>
      <c r="Q612" s="402"/>
      <c r="R612" s="359" t="str">
        <f t="shared" si="60"/>
        <v/>
      </c>
    </row>
    <row r="613" spans="1:19" s="360" customFormat="1" ht="13.5" customHeight="1">
      <c r="A613" s="705"/>
      <c r="B613" s="732"/>
      <c r="C613" s="680"/>
      <c r="D613" s="398"/>
      <c r="E613" s="397"/>
      <c r="F613" s="707"/>
      <c r="G613" s="708"/>
      <c r="H613" s="709"/>
      <c r="I613" s="731"/>
      <c r="J613" s="392">
        <f t="shared" si="57"/>
        <v>0</v>
      </c>
      <c r="K613" s="709"/>
      <c r="L613" s="731"/>
      <c r="M613" s="392">
        <f t="shared" si="58"/>
        <v>0</v>
      </c>
      <c r="N613" s="713">
        <f t="shared" si="59"/>
        <v>0</v>
      </c>
      <c r="O613" s="721"/>
      <c r="P613" s="392">
        <f t="shared" si="61"/>
        <v>0</v>
      </c>
      <c r="Q613" s="402"/>
      <c r="R613" s="359" t="str">
        <f t="shared" si="60"/>
        <v/>
      </c>
    </row>
    <row r="614" spans="1:19" s="360" customFormat="1" ht="13.5" customHeight="1">
      <c r="A614" s="705"/>
      <c r="B614" s="732"/>
      <c r="C614" s="680"/>
      <c r="D614" s="398"/>
      <c r="E614" s="397"/>
      <c r="F614" s="707"/>
      <c r="G614" s="708"/>
      <c r="H614" s="709"/>
      <c r="I614" s="731"/>
      <c r="J614" s="392">
        <f t="shared" si="57"/>
        <v>0</v>
      </c>
      <c r="K614" s="709"/>
      <c r="L614" s="731"/>
      <c r="M614" s="392">
        <f>$G614*K614</f>
        <v>0</v>
      </c>
      <c r="N614" s="713">
        <f t="shared" si="59"/>
        <v>0</v>
      </c>
      <c r="O614" s="721"/>
      <c r="P614" s="392">
        <f t="shared" si="61"/>
        <v>0</v>
      </c>
      <c r="Q614" s="402"/>
      <c r="R614" s="359" t="str">
        <f t="shared" si="60"/>
        <v/>
      </c>
    </row>
    <row r="615" spans="1:19" s="360" customFormat="1" ht="13.5" customHeight="1">
      <c r="A615" s="705"/>
      <c r="B615" s="732"/>
      <c r="C615" s="680"/>
      <c r="D615" s="398"/>
      <c r="E615" s="397"/>
      <c r="F615" s="707"/>
      <c r="G615" s="708"/>
      <c r="H615" s="709"/>
      <c r="I615" s="731"/>
      <c r="J615" s="392">
        <f t="shared" si="57"/>
        <v>0</v>
      </c>
      <c r="K615" s="709"/>
      <c r="L615" s="731"/>
      <c r="M615" s="392">
        <f t="shared" ref="M615:M623" si="62">$G615*K615</f>
        <v>0</v>
      </c>
      <c r="N615" s="713">
        <f t="shared" si="59"/>
        <v>0</v>
      </c>
      <c r="O615" s="721"/>
      <c r="P615" s="392">
        <f t="shared" si="61"/>
        <v>0</v>
      </c>
      <c r="Q615" s="402"/>
      <c r="R615" s="359" t="str">
        <f t="shared" si="60"/>
        <v/>
      </c>
    </row>
    <row r="616" spans="1:19" s="360" customFormat="1" ht="13.5" customHeight="1">
      <c r="A616" s="705"/>
      <c r="B616" s="732"/>
      <c r="C616" s="680"/>
      <c r="D616" s="398"/>
      <c r="E616" s="397"/>
      <c r="F616" s="707"/>
      <c r="G616" s="708"/>
      <c r="H616" s="709"/>
      <c r="I616" s="731"/>
      <c r="J616" s="392">
        <f t="shared" si="57"/>
        <v>0</v>
      </c>
      <c r="K616" s="709"/>
      <c r="L616" s="731"/>
      <c r="M616" s="392">
        <f t="shared" si="62"/>
        <v>0</v>
      </c>
      <c r="N616" s="713">
        <f t="shared" si="59"/>
        <v>0</v>
      </c>
      <c r="O616" s="721"/>
      <c r="P616" s="392">
        <f t="shared" si="61"/>
        <v>0</v>
      </c>
      <c r="Q616" s="402"/>
      <c r="R616" s="359" t="str">
        <f t="shared" si="60"/>
        <v/>
      </c>
    </row>
    <row r="617" spans="1:19" s="360" customFormat="1" ht="13.5" customHeight="1">
      <c r="A617" s="705"/>
      <c r="B617" s="732"/>
      <c r="C617" s="680"/>
      <c r="D617" s="398"/>
      <c r="E617" s="397"/>
      <c r="F617" s="718"/>
      <c r="G617" s="708"/>
      <c r="H617" s="709"/>
      <c r="I617" s="731"/>
      <c r="J617" s="392">
        <f t="shared" si="57"/>
        <v>0</v>
      </c>
      <c r="K617" s="709"/>
      <c r="L617" s="731"/>
      <c r="M617" s="392">
        <f t="shared" si="62"/>
        <v>0</v>
      </c>
      <c r="N617" s="713">
        <f t="shared" si="59"/>
        <v>0</v>
      </c>
      <c r="O617" s="721"/>
      <c r="P617" s="392">
        <f t="shared" si="61"/>
        <v>0</v>
      </c>
      <c r="Q617" s="402"/>
      <c r="R617" s="359" t="str">
        <f t="shared" si="60"/>
        <v/>
      </c>
    </row>
    <row r="618" spans="1:19" s="360" customFormat="1" ht="13.5" customHeight="1">
      <c r="A618" s="705"/>
      <c r="B618" s="732"/>
      <c r="C618" s="680"/>
      <c r="D618" s="398"/>
      <c r="E618" s="397"/>
      <c r="F618" s="718"/>
      <c r="G618" s="708"/>
      <c r="H618" s="709"/>
      <c r="I618" s="731"/>
      <c r="J618" s="392">
        <f t="shared" si="57"/>
        <v>0</v>
      </c>
      <c r="K618" s="709"/>
      <c r="L618" s="731"/>
      <c r="M618" s="392">
        <f t="shared" si="62"/>
        <v>0</v>
      </c>
      <c r="N618" s="713">
        <f t="shared" si="59"/>
        <v>0</v>
      </c>
      <c r="O618" s="721"/>
      <c r="P618" s="392">
        <f t="shared" si="61"/>
        <v>0</v>
      </c>
      <c r="Q618" s="402"/>
      <c r="R618" s="359" t="str">
        <f t="shared" si="60"/>
        <v/>
      </c>
    </row>
    <row r="619" spans="1:19" s="360" customFormat="1" ht="13.5" customHeight="1">
      <c r="A619" s="705"/>
      <c r="B619" s="732"/>
      <c r="C619" s="680"/>
      <c r="D619" s="398"/>
      <c r="E619" s="397"/>
      <c r="F619" s="718"/>
      <c r="G619" s="708"/>
      <c r="H619" s="709"/>
      <c r="I619" s="731"/>
      <c r="J619" s="392">
        <f t="shared" si="57"/>
        <v>0</v>
      </c>
      <c r="K619" s="709"/>
      <c r="L619" s="731"/>
      <c r="M619" s="392">
        <f t="shared" si="62"/>
        <v>0</v>
      </c>
      <c r="N619" s="713">
        <f t="shared" si="59"/>
        <v>0</v>
      </c>
      <c r="O619" s="721"/>
      <c r="P619" s="392">
        <f t="shared" si="61"/>
        <v>0</v>
      </c>
      <c r="Q619" s="402"/>
      <c r="R619" s="359" t="str">
        <f t="shared" si="60"/>
        <v/>
      </c>
    </row>
    <row r="620" spans="1:19" s="360" customFormat="1" ht="13.5" customHeight="1">
      <c r="A620" s="705"/>
      <c r="B620" s="732"/>
      <c r="C620" s="680"/>
      <c r="D620" s="398"/>
      <c r="E620" s="397"/>
      <c r="F620" s="718"/>
      <c r="G620" s="708"/>
      <c r="H620" s="709"/>
      <c r="I620" s="731"/>
      <c r="J620" s="392">
        <f t="shared" si="57"/>
        <v>0</v>
      </c>
      <c r="K620" s="709"/>
      <c r="L620" s="731"/>
      <c r="M620" s="392">
        <f t="shared" si="62"/>
        <v>0</v>
      </c>
      <c r="N620" s="713">
        <f t="shared" si="59"/>
        <v>0</v>
      </c>
      <c r="O620" s="721"/>
      <c r="P620" s="392">
        <f t="shared" si="61"/>
        <v>0</v>
      </c>
      <c r="Q620" s="402"/>
      <c r="R620" s="359" t="str">
        <f t="shared" si="60"/>
        <v/>
      </c>
    </row>
    <row r="621" spans="1:19" s="360" customFormat="1" ht="13.5" customHeight="1">
      <c r="A621" s="705"/>
      <c r="B621" s="732"/>
      <c r="C621" s="680"/>
      <c r="D621" s="398"/>
      <c r="E621" s="397"/>
      <c r="F621" s="718"/>
      <c r="G621" s="708"/>
      <c r="H621" s="709"/>
      <c r="I621" s="731"/>
      <c r="J621" s="392">
        <f t="shared" si="57"/>
        <v>0</v>
      </c>
      <c r="K621" s="709"/>
      <c r="L621" s="731"/>
      <c r="M621" s="392">
        <f t="shared" si="62"/>
        <v>0</v>
      </c>
      <c r="N621" s="713">
        <f t="shared" si="59"/>
        <v>0</v>
      </c>
      <c r="O621" s="721"/>
      <c r="P621" s="392">
        <f t="shared" si="61"/>
        <v>0</v>
      </c>
      <c r="Q621" s="402"/>
      <c r="R621" s="359" t="str">
        <f t="shared" si="60"/>
        <v/>
      </c>
    </row>
    <row r="622" spans="1:19" s="360" customFormat="1" ht="13.5" customHeight="1">
      <c r="A622" s="705"/>
      <c r="B622" s="732"/>
      <c r="C622" s="680"/>
      <c r="D622" s="398"/>
      <c r="E622" s="397"/>
      <c r="F622" s="721"/>
      <c r="G622" s="734"/>
      <c r="H622" s="709"/>
      <c r="I622" s="731"/>
      <c r="J622" s="392">
        <f t="shared" si="57"/>
        <v>0</v>
      </c>
      <c r="K622" s="709"/>
      <c r="L622" s="731"/>
      <c r="M622" s="392">
        <f t="shared" si="62"/>
        <v>0</v>
      </c>
      <c r="N622" s="713">
        <f t="shared" si="59"/>
        <v>0</v>
      </c>
      <c r="O622" s="721"/>
      <c r="P622" s="392">
        <f t="shared" si="61"/>
        <v>0</v>
      </c>
      <c r="Q622" s="402"/>
      <c r="R622" s="359" t="str">
        <f t="shared" si="60"/>
        <v/>
      </c>
    </row>
    <row r="623" spans="1:19" s="360" customFormat="1" ht="14.25" customHeight="1" thickBot="1">
      <c r="A623" s="705"/>
      <c r="B623" s="732"/>
      <c r="C623" s="680"/>
      <c r="D623" s="398"/>
      <c r="E623" s="397"/>
      <c r="F623" s="735"/>
      <c r="G623" s="736"/>
      <c r="H623" s="719"/>
      <c r="I623" s="737"/>
      <c r="J623" s="392">
        <f t="shared" si="57"/>
        <v>0</v>
      </c>
      <c r="K623" s="709"/>
      <c r="L623" s="731"/>
      <c r="M623" s="392">
        <f t="shared" si="62"/>
        <v>0</v>
      </c>
      <c r="N623" s="713">
        <f t="shared" si="59"/>
        <v>0</v>
      </c>
      <c r="O623" s="721"/>
      <c r="P623" s="392">
        <f t="shared" si="61"/>
        <v>0</v>
      </c>
      <c r="Q623" s="391"/>
      <c r="R623" s="359" t="str">
        <f t="shared" si="60"/>
        <v/>
      </c>
    </row>
    <row r="624" spans="1:19" s="360" customFormat="1" ht="13.8" thickTop="1">
      <c r="A624" s="390" t="s">
        <v>508</v>
      </c>
      <c r="B624" s="389" t="s">
        <v>569</v>
      </c>
      <c r="C624" s="388"/>
      <c r="D624" s="387" t="s">
        <v>570</v>
      </c>
      <c r="E624" s="386" t="s">
        <v>643</v>
      </c>
      <c r="F624" s="738"/>
      <c r="G624" s="385" t="s">
        <v>508</v>
      </c>
      <c r="H624" s="739" t="s">
        <v>508</v>
      </c>
      <c r="I624" s="740"/>
      <c r="J624" s="383">
        <f>SUMIFS(J574:J623,$A574:$A623,"設備費")</f>
        <v>0</v>
      </c>
      <c r="K624" s="739" t="s">
        <v>292</v>
      </c>
      <c r="L624" s="741"/>
      <c r="M624" s="383">
        <f>SUMIFS(M574:M623,$A574:$A623,"設備費")</f>
        <v>0</v>
      </c>
      <c r="N624" s="739" t="s">
        <v>292</v>
      </c>
      <c r="O624" s="741"/>
      <c r="P624" s="383">
        <f>SUMIFS(P574:P623,$A574:$A623,"設備費")</f>
        <v>0</v>
      </c>
      <c r="Q624" s="382" t="s">
        <v>508</v>
      </c>
      <c r="R624" s="359" t="str">
        <f t="shared" si="60"/>
        <v/>
      </c>
      <c r="S624" s="360" t="s">
        <v>301</v>
      </c>
    </row>
    <row r="625" spans="1:21" s="360" customFormat="1">
      <c r="A625" s="381" t="s">
        <v>508</v>
      </c>
      <c r="B625" s="380" t="s">
        <v>571</v>
      </c>
      <c r="C625" s="379"/>
      <c r="D625" s="378" t="s">
        <v>570</v>
      </c>
      <c r="E625" s="377" t="s">
        <v>508</v>
      </c>
      <c r="F625" s="742"/>
      <c r="G625" s="376" t="s">
        <v>508</v>
      </c>
      <c r="H625" s="743" t="s">
        <v>508</v>
      </c>
      <c r="I625" s="731"/>
      <c r="J625" s="374">
        <f>SUMIFS(J574:J623,$A574:$A623,"工事費")</f>
        <v>0</v>
      </c>
      <c r="K625" s="743" t="s">
        <v>292</v>
      </c>
      <c r="L625" s="721"/>
      <c r="M625" s="374">
        <f>SUMIFS(M574:M623,$A574:$A623,"工事費")</f>
        <v>0</v>
      </c>
      <c r="N625" s="743" t="s">
        <v>292</v>
      </c>
      <c r="O625" s="721"/>
      <c r="P625" s="374">
        <f>SUMIFS(P574:P623,$A574:$A623,"工事費")</f>
        <v>0</v>
      </c>
      <c r="Q625" s="373" t="s">
        <v>575</v>
      </c>
      <c r="R625" s="359" t="str">
        <f t="shared" si="60"/>
        <v/>
      </c>
      <c r="S625" s="372" t="s">
        <v>298</v>
      </c>
      <c r="T625" s="372" t="s">
        <v>572</v>
      </c>
      <c r="U625" s="372" t="s">
        <v>296</v>
      </c>
    </row>
    <row r="626" spans="1:21" s="360" customFormat="1" ht="13.8" thickBot="1">
      <c r="A626" s="371" t="s">
        <v>508</v>
      </c>
      <c r="B626" s="370" t="s">
        <v>573</v>
      </c>
      <c r="C626" s="369"/>
      <c r="D626" s="368" t="s">
        <v>574</v>
      </c>
      <c r="E626" s="367" t="s">
        <v>643</v>
      </c>
      <c r="F626" s="744"/>
      <c r="G626" s="366" t="s">
        <v>508</v>
      </c>
      <c r="H626" s="745" t="s">
        <v>508</v>
      </c>
      <c r="I626" s="746"/>
      <c r="J626" s="365">
        <f>SUM(J574:J623)</f>
        <v>0</v>
      </c>
      <c r="K626" s="745" t="s">
        <v>292</v>
      </c>
      <c r="L626" s="747"/>
      <c r="M626" s="365">
        <f>SUM(M574:M623)</f>
        <v>0</v>
      </c>
      <c r="N626" s="745" t="s">
        <v>292</v>
      </c>
      <c r="O626" s="747"/>
      <c r="P626" s="363">
        <f>SUM(P574:P623)</f>
        <v>0</v>
      </c>
      <c r="Q626" s="362" t="s">
        <v>508</v>
      </c>
      <c r="R626" s="359" t="str">
        <f t="shared" si="60"/>
        <v/>
      </c>
      <c r="S626" s="361" t="str">
        <f>IF(SUM(J624:J625)=J626,"","入力ミス")</f>
        <v/>
      </c>
      <c r="T626" s="361" t="str">
        <f>IF(SUM(M624:M625)=M626,"","入力ミス")</f>
        <v/>
      </c>
      <c r="U626" s="361" t="str">
        <f>IF(SUM(P624:P625)=P626,"","入力ミス")</f>
        <v/>
      </c>
    </row>
  </sheetData>
  <mergeCells count="233">
    <mergeCell ref="A2:Q2"/>
    <mergeCell ref="I519:J519"/>
    <mergeCell ref="L519:M519"/>
    <mergeCell ref="O519:P519"/>
    <mergeCell ref="I573:J573"/>
    <mergeCell ref="L573:M573"/>
    <mergeCell ref="O573:P573"/>
    <mergeCell ref="I411:J411"/>
    <mergeCell ref="L411:M411"/>
    <mergeCell ref="O411:P411"/>
    <mergeCell ref="I465:J465"/>
    <mergeCell ref="L465:M465"/>
    <mergeCell ref="O465:P465"/>
    <mergeCell ref="I303:J303"/>
    <mergeCell ref="L303:M303"/>
    <mergeCell ref="O303:P303"/>
    <mergeCell ref="I357:J357"/>
    <mergeCell ref="L357:M357"/>
    <mergeCell ref="O357:P357"/>
    <mergeCell ref="I195:J195"/>
    <mergeCell ref="L195:M195"/>
    <mergeCell ref="O195:P195"/>
    <mergeCell ref="I249:J249"/>
    <mergeCell ref="L249:M249"/>
    <mergeCell ref="O249:P249"/>
    <mergeCell ref="A73:A75"/>
    <mergeCell ref="E73:E75"/>
    <mergeCell ref="G73:P73"/>
    <mergeCell ref="Q73:Q75"/>
    <mergeCell ref="F74:G75"/>
    <mergeCell ref="I141:J141"/>
    <mergeCell ref="L141:M141"/>
    <mergeCell ref="O141:P141"/>
    <mergeCell ref="O67:Q67"/>
    <mergeCell ref="G68:H68"/>
    <mergeCell ref="J68:K68"/>
    <mergeCell ref="M68:N68"/>
    <mergeCell ref="O68:Q68"/>
    <mergeCell ref="G69:H69"/>
    <mergeCell ref="J69:K69"/>
    <mergeCell ref="M69:N69"/>
    <mergeCell ref="G66:H66"/>
    <mergeCell ref="J66:K66"/>
    <mergeCell ref="M66:N66"/>
    <mergeCell ref="G67:H67"/>
    <mergeCell ref="J67:K67"/>
    <mergeCell ref="M67:N67"/>
    <mergeCell ref="G65:H65"/>
    <mergeCell ref="J65:K65"/>
    <mergeCell ref="M65:N65"/>
    <mergeCell ref="G63:H63"/>
    <mergeCell ref="J63:K63"/>
    <mergeCell ref="M63:N63"/>
    <mergeCell ref="G64:H64"/>
    <mergeCell ref="J64:K64"/>
    <mergeCell ref="M64:N64"/>
    <mergeCell ref="G61:H61"/>
    <mergeCell ref="J61:K61"/>
    <mergeCell ref="M61:N61"/>
    <mergeCell ref="O61:Q61"/>
    <mergeCell ref="G62:H62"/>
    <mergeCell ref="J62:K62"/>
    <mergeCell ref="M62:N62"/>
    <mergeCell ref="G59:H59"/>
    <mergeCell ref="J59:K59"/>
    <mergeCell ref="M59:N59"/>
    <mergeCell ref="O59:Q59"/>
    <mergeCell ref="G60:H60"/>
    <mergeCell ref="J60:K60"/>
    <mergeCell ref="M60:N60"/>
    <mergeCell ref="O60:Q60"/>
    <mergeCell ref="G57:H57"/>
    <mergeCell ref="J57:K57"/>
    <mergeCell ref="M57:N57"/>
    <mergeCell ref="O57:Q57"/>
    <mergeCell ref="G58:H58"/>
    <mergeCell ref="J58:K58"/>
    <mergeCell ref="M58:N58"/>
    <mergeCell ref="O58:Q58"/>
    <mergeCell ref="G55:H55"/>
    <mergeCell ref="J55:K55"/>
    <mergeCell ref="M55:N55"/>
    <mergeCell ref="O55:Q55"/>
    <mergeCell ref="G56:H56"/>
    <mergeCell ref="J56:K56"/>
    <mergeCell ref="M56:N56"/>
    <mergeCell ref="O56:Q56"/>
    <mergeCell ref="G53:H53"/>
    <mergeCell ref="J53:K53"/>
    <mergeCell ref="M53:N53"/>
    <mergeCell ref="O53:Q53"/>
    <mergeCell ref="G54:H54"/>
    <mergeCell ref="J54:K54"/>
    <mergeCell ref="M54:N54"/>
    <mergeCell ref="O54:Q54"/>
    <mergeCell ref="G51:H51"/>
    <mergeCell ref="J51:K51"/>
    <mergeCell ref="M51:N51"/>
    <mergeCell ref="O51:Q51"/>
    <mergeCell ref="G52:H52"/>
    <mergeCell ref="J52:K52"/>
    <mergeCell ref="M52:N52"/>
    <mergeCell ref="O52:Q52"/>
    <mergeCell ref="G47:H47"/>
    <mergeCell ref="J47:K47"/>
    <mergeCell ref="M47:N47"/>
    <mergeCell ref="O47:Q47"/>
    <mergeCell ref="G50:H50"/>
    <mergeCell ref="J50:K50"/>
    <mergeCell ref="M50:N50"/>
    <mergeCell ref="O50:Q50"/>
    <mergeCell ref="O44:Q44"/>
    <mergeCell ref="G45:H45"/>
    <mergeCell ref="J45:K45"/>
    <mergeCell ref="M45:N45"/>
    <mergeCell ref="O45:Q45"/>
    <mergeCell ref="G46:H46"/>
    <mergeCell ref="J46:K46"/>
    <mergeCell ref="M46:N46"/>
    <mergeCell ref="O46:Q46"/>
    <mergeCell ref="G40:H40"/>
    <mergeCell ref="J40:K40"/>
    <mergeCell ref="M40:N40"/>
    <mergeCell ref="G44:H44"/>
    <mergeCell ref="J44:K44"/>
    <mergeCell ref="M44:N44"/>
    <mergeCell ref="G38:H38"/>
    <mergeCell ref="J38:K38"/>
    <mergeCell ref="M38:N38"/>
    <mergeCell ref="G39:H39"/>
    <mergeCell ref="J39:K39"/>
    <mergeCell ref="M39:N39"/>
    <mergeCell ref="G36:H36"/>
    <mergeCell ref="J36:K36"/>
    <mergeCell ref="M36:N36"/>
    <mergeCell ref="O36:Q36"/>
    <mergeCell ref="G37:H37"/>
    <mergeCell ref="J37:K37"/>
    <mergeCell ref="M37:N37"/>
    <mergeCell ref="O37:Q37"/>
    <mergeCell ref="G34:H34"/>
    <mergeCell ref="J34:K34"/>
    <mergeCell ref="M34:N34"/>
    <mergeCell ref="O34:Q34"/>
    <mergeCell ref="G35:H35"/>
    <mergeCell ref="J35:K35"/>
    <mergeCell ref="M35:N35"/>
    <mergeCell ref="O35:Q35"/>
    <mergeCell ref="G32:H32"/>
    <mergeCell ref="J32:K32"/>
    <mergeCell ref="M32:N32"/>
    <mergeCell ref="O32:Q32"/>
    <mergeCell ref="G33:H33"/>
    <mergeCell ref="J33:K33"/>
    <mergeCell ref="M33:N33"/>
    <mergeCell ref="O33:Q33"/>
    <mergeCell ref="G30:H30"/>
    <mergeCell ref="J30:K30"/>
    <mergeCell ref="M30:N30"/>
    <mergeCell ref="O30:Q30"/>
    <mergeCell ref="G31:H31"/>
    <mergeCell ref="J31:K31"/>
    <mergeCell ref="M31:N31"/>
    <mergeCell ref="O31:Q31"/>
    <mergeCell ref="O27:Q27"/>
    <mergeCell ref="G28:H28"/>
    <mergeCell ref="J28:K28"/>
    <mergeCell ref="M28:N28"/>
    <mergeCell ref="O28:Q28"/>
    <mergeCell ref="G29:H29"/>
    <mergeCell ref="J29:K29"/>
    <mergeCell ref="M29:N29"/>
    <mergeCell ref="O29:Q29"/>
    <mergeCell ref="G23:H23"/>
    <mergeCell ref="J23:K23"/>
    <mergeCell ref="M23:N23"/>
    <mergeCell ref="G27:H27"/>
    <mergeCell ref="J27:K27"/>
    <mergeCell ref="M27:N27"/>
    <mergeCell ref="G21:H21"/>
    <mergeCell ref="J21:K21"/>
    <mergeCell ref="M21:N21"/>
    <mergeCell ref="G22:H22"/>
    <mergeCell ref="J22:K22"/>
    <mergeCell ref="M22:N22"/>
    <mergeCell ref="G19:H19"/>
    <mergeCell ref="J19:K19"/>
    <mergeCell ref="M19:N19"/>
    <mergeCell ref="O19:Q19"/>
    <mergeCell ref="G20:H20"/>
    <mergeCell ref="J20:K20"/>
    <mergeCell ref="M20:N20"/>
    <mergeCell ref="O20:Q20"/>
    <mergeCell ref="G17:H17"/>
    <mergeCell ref="J17:K17"/>
    <mergeCell ref="M17:N17"/>
    <mergeCell ref="O17:Q17"/>
    <mergeCell ref="G18:H18"/>
    <mergeCell ref="J18:K18"/>
    <mergeCell ref="M18:N18"/>
    <mergeCell ref="O18:Q18"/>
    <mergeCell ref="G15:H15"/>
    <mergeCell ref="J15:K15"/>
    <mergeCell ref="M15:N15"/>
    <mergeCell ref="O15:Q15"/>
    <mergeCell ref="G16:H16"/>
    <mergeCell ref="J16:K16"/>
    <mergeCell ref="M16:N16"/>
    <mergeCell ref="O16:Q16"/>
    <mergeCell ref="G13:H13"/>
    <mergeCell ref="J13:K13"/>
    <mergeCell ref="M13:N13"/>
    <mergeCell ref="O13:Q13"/>
    <mergeCell ref="G14:H14"/>
    <mergeCell ref="J14:K14"/>
    <mergeCell ref="M14:N14"/>
    <mergeCell ref="O14:Q14"/>
    <mergeCell ref="G11:H11"/>
    <mergeCell ref="J11:K11"/>
    <mergeCell ref="M11:N11"/>
    <mergeCell ref="O11:Q11"/>
    <mergeCell ref="G12:H12"/>
    <mergeCell ref="J12:K12"/>
    <mergeCell ref="M12:N12"/>
    <mergeCell ref="O12:Q12"/>
    <mergeCell ref="A4:B4"/>
    <mergeCell ref="A7:A9"/>
    <mergeCell ref="E7:E9"/>
    <mergeCell ref="O7:Q9"/>
    <mergeCell ref="G10:H10"/>
    <mergeCell ref="J10:K10"/>
    <mergeCell ref="M10:N10"/>
    <mergeCell ref="O10:Q10"/>
  </mergeCells>
  <phoneticPr fontId="2"/>
  <dataValidations count="2">
    <dataValidation type="list" allowBlank="1" showInputMessage="1" showErrorMessage="1" sqref="A76">
      <formula1>"設計費,設備費,工事費,事務費"</formula1>
    </dataValidation>
    <dataValidation type="list" allowBlank="1" showInputMessage="1" showErrorMessage="1" sqref="A77:A626">
      <formula1>"BELS,設備費,工事費,事務費"</formula1>
    </dataValidation>
  </dataValidations>
  <pageMargins left="0.70866141732283472" right="0" top="0.74803149606299213" bottom="0.74803149606299213" header="0.31496062992125984" footer="0.31496062992125984"/>
  <pageSetup paperSize="9" scale="75" orientation="portrait" r:id="rId1"/>
  <rowBreaks count="8" manualBreakCount="8">
    <brk id="194" max="16" man="1"/>
    <brk id="248" max="16" man="1"/>
    <brk id="302" max="16" man="1"/>
    <brk id="356" max="16" man="1"/>
    <brk id="410" max="16" man="1"/>
    <brk id="464" max="16" man="1"/>
    <brk id="518" max="16" man="1"/>
    <brk id="572" max="16" man="1"/>
  </rowBreaks>
  <colBreaks count="1" manualBreakCount="1">
    <brk id="17"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47"/>
  <sheetViews>
    <sheetView showGridLines="0" zoomScaleNormal="100" zoomScaleSheetLayoutView="100" workbookViewId="0">
      <selection activeCell="E14" sqref="E14:F14"/>
    </sheetView>
  </sheetViews>
  <sheetFormatPr defaultRowHeight="18"/>
  <cols>
    <col min="1" max="1" width="11.09765625" customWidth="1"/>
    <col min="2" max="2" width="9.5" customWidth="1"/>
    <col min="3" max="3" width="4" customWidth="1"/>
    <col min="4" max="4" width="15" customWidth="1"/>
    <col min="5" max="5" width="15.5" customWidth="1"/>
    <col min="6" max="6" width="9.69921875" customWidth="1"/>
    <col min="7" max="7" width="20.69921875" customWidth="1"/>
    <col min="8" max="8" width="11" style="57" customWidth="1"/>
    <col min="9" max="10" width="7.09765625" style="57" customWidth="1"/>
    <col min="11" max="11" width="6" style="59" customWidth="1"/>
    <col min="12" max="12" width="8" style="57" customWidth="1"/>
    <col min="13" max="20" width="11.5" style="57" customWidth="1"/>
    <col min="21" max="24" width="6" style="57" customWidth="1"/>
    <col min="25" max="25" width="6" style="58" customWidth="1"/>
    <col min="26" max="26" width="9" style="58"/>
    <col min="27" max="27" width="20.3984375" style="58" customWidth="1"/>
    <col min="28" max="33" width="9" style="58"/>
    <col min="34" max="37" width="9" style="57"/>
  </cols>
  <sheetData>
    <row r="1" spans="1:37">
      <c r="A1" s="29" t="s">
        <v>839</v>
      </c>
      <c r="B1" s="29"/>
      <c r="C1" s="31"/>
      <c r="D1" s="31"/>
      <c r="E1" s="56"/>
      <c r="F1" s="56"/>
      <c r="G1" s="135" t="str">
        <f>IF('１申請者概要'!$B$9="","","申請者名："&amp;'１申請者概要'!$B$9)</f>
        <v/>
      </c>
    </row>
    <row r="2" spans="1:37">
      <c r="A2" s="879" t="str">
        <f>注意事項等!A2</f>
        <v>福島県ＺＥＢ化モデル事業補助金</v>
      </c>
      <c r="B2" s="879"/>
      <c r="C2" s="879"/>
      <c r="D2" s="879"/>
      <c r="E2" s="879"/>
      <c r="F2" s="879"/>
      <c r="G2" s="879"/>
    </row>
    <row r="3" spans="1:37">
      <c r="A3" s="18"/>
      <c r="B3" s="18"/>
    </row>
    <row r="4" spans="1:37" s="8" customFormat="1" ht="21" customHeight="1" thickBot="1">
      <c r="A4" s="121" t="s">
        <v>37</v>
      </c>
      <c r="B4" s="2"/>
      <c r="C4"/>
      <c r="D4"/>
      <c r="E4"/>
      <c r="F4"/>
      <c r="G4"/>
      <c r="H4" s="59"/>
      <c r="I4" s="59"/>
      <c r="J4" s="59"/>
      <c r="K4" s="59"/>
      <c r="L4" s="59" t="s">
        <v>397</v>
      </c>
      <c r="M4" s="59"/>
      <c r="N4" s="59"/>
      <c r="O4" s="59"/>
      <c r="P4" s="59"/>
      <c r="Q4" s="59"/>
      <c r="R4" s="59"/>
      <c r="S4" s="59"/>
      <c r="T4" s="59"/>
      <c r="U4" s="59"/>
      <c r="V4" s="59"/>
      <c r="W4" s="59"/>
      <c r="X4" s="59"/>
      <c r="Y4" s="58"/>
      <c r="Z4" s="58"/>
      <c r="AA4" s="58"/>
      <c r="AB4" s="58"/>
      <c r="AC4" s="58"/>
      <c r="AD4" s="58"/>
      <c r="AE4" s="58"/>
      <c r="AF4" s="58"/>
      <c r="AG4" s="58"/>
      <c r="AH4" s="59"/>
      <c r="AI4" s="59"/>
      <c r="AJ4" s="59"/>
      <c r="AK4" s="59"/>
    </row>
    <row r="5" spans="1:37" s="8" customFormat="1" ht="21.9" customHeight="1" thickBot="1">
      <c r="A5" s="168" t="s">
        <v>38</v>
      </c>
      <c r="B5" s="891"/>
      <c r="C5" s="892"/>
      <c r="D5" s="893"/>
      <c r="E5" s="204" t="s">
        <v>154</v>
      </c>
      <c r="F5" s="205"/>
      <c r="G5" s="206"/>
      <c r="H5" s="59"/>
      <c r="I5" s="59"/>
      <c r="J5" s="59"/>
      <c r="K5" s="59"/>
      <c r="L5" s="600" t="s">
        <v>355</v>
      </c>
      <c r="M5" s="600" t="s">
        <v>359</v>
      </c>
      <c r="N5" s="600" t="s">
        <v>360</v>
      </c>
      <c r="O5" s="600" t="s">
        <v>361</v>
      </c>
      <c r="P5" s="600" t="s">
        <v>691</v>
      </c>
      <c r="Q5" s="600" t="s">
        <v>362</v>
      </c>
      <c r="R5" s="600" t="s">
        <v>363</v>
      </c>
      <c r="S5" s="600" t="s">
        <v>684</v>
      </c>
      <c r="T5" s="616"/>
      <c r="U5" s="59"/>
      <c r="V5" s="59"/>
      <c r="W5" s="59"/>
      <c r="X5" s="59"/>
      <c r="Y5" s="58"/>
      <c r="Z5" s="58"/>
      <c r="AA5" s="58"/>
      <c r="AB5" s="58"/>
      <c r="AC5" s="58"/>
      <c r="AD5" s="58"/>
      <c r="AE5" s="58"/>
      <c r="AF5" s="58"/>
      <c r="AG5" s="58"/>
      <c r="AH5" s="59"/>
      <c r="AI5" s="59"/>
      <c r="AJ5" s="59"/>
      <c r="AK5" s="59"/>
    </row>
    <row r="6" spans="1:37" s="8" customFormat="1" ht="21.9" customHeight="1" thickTop="1">
      <c r="A6" s="602" t="s">
        <v>39</v>
      </c>
      <c r="B6" s="896" t="s">
        <v>386</v>
      </c>
      <c r="C6" s="897"/>
      <c r="D6" s="898"/>
      <c r="E6" s="207" t="s">
        <v>252</v>
      </c>
      <c r="F6" s="208"/>
      <c r="G6" s="209"/>
      <c r="H6" s="59"/>
      <c r="I6" s="59"/>
      <c r="J6" s="59"/>
      <c r="K6" s="59"/>
      <c r="L6" s="605" t="s">
        <v>375</v>
      </c>
      <c r="M6" s="598" t="s">
        <v>364</v>
      </c>
      <c r="N6" s="598" t="s">
        <v>366</v>
      </c>
      <c r="O6" s="598" t="s">
        <v>368</v>
      </c>
      <c r="P6" s="598" t="s">
        <v>370</v>
      </c>
      <c r="Q6" s="598" t="s">
        <v>372</v>
      </c>
      <c r="R6" s="598" t="s">
        <v>376</v>
      </c>
      <c r="S6" s="598" t="s">
        <v>377</v>
      </c>
      <c r="T6" s="616"/>
      <c r="U6" s="59"/>
      <c r="V6" s="59"/>
      <c r="W6" s="59"/>
      <c r="X6" s="59"/>
      <c r="Y6" s="58"/>
      <c r="Z6" s="58"/>
      <c r="AA6" s="58"/>
      <c r="AB6" s="58"/>
      <c r="AC6" s="58"/>
      <c r="AD6" s="58"/>
      <c r="AE6" s="58"/>
      <c r="AF6" s="58"/>
      <c r="AG6" s="58"/>
      <c r="AH6" s="59"/>
      <c r="AI6" s="59"/>
      <c r="AJ6" s="59"/>
      <c r="AK6" s="59"/>
    </row>
    <row r="7" spans="1:37" ht="21.9" customHeight="1">
      <c r="A7" s="603"/>
      <c r="B7" s="894"/>
      <c r="C7" s="895"/>
      <c r="D7" s="857"/>
      <c r="E7" s="609" t="s">
        <v>385</v>
      </c>
      <c r="F7" s="196" t="s">
        <v>355</v>
      </c>
      <c r="G7" s="210"/>
      <c r="L7" s="606"/>
      <c r="M7" s="599" t="s">
        <v>365</v>
      </c>
      <c r="N7" s="599" t="s">
        <v>367</v>
      </c>
      <c r="O7" s="599" t="s">
        <v>369</v>
      </c>
      <c r="P7" s="599" t="s">
        <v>371</v>
      </c>
      <c r="Q7" s="599" t="s">
        <v>378</v>
      </c>
      <c r="R7" s="599" t="s">
        <v>379</v>
      </c>
      <c r="S7" s="599" t="s">
        <v>374</v>
      </c>
      <c r="T7" s="616"/>
      <c r="U7" s="59"/>
      <c r="V7" s="59"/>
      <c r="W7" s="59"/>
      <c r="X7" s="59"/>
    </row>
    <row r="8" spans="1:37" ht="21.9" customHeight="1">
      <c r="A8" s="603"/>
      <c r="B8" s="894"/>
      <c r="C8" s="895"/>
      <c r="D8" s="857"/>
      <c r="E8" s="610"/>
      <c r="F8" s="196" t="s">
        <v>356</v>
      </c>
      <c r="G8" s="210"/>
      <c r="L8" s="606"/>
      <c r="M8" s="599"/>
      <c r="N8" s="599"/>
      <c r="O8" s="599" t="s">
        <v>690</v>
      </c>
      <c r="P8" s="599"/>
      <c r="Q8" s="599" t="s">
        <v>380</v>
      </c>
      <c r="R8" s="599" t="s">
        <v>381</v>
      </c>
      <c r="S8" s="599" t="s">
        <v>685</v>
      </c>
      <c r="T8" s="616"/>
      <c r="U8" s="59"/>
      <c r="V8" s="59"/>
      <c r="W8" s="59"/>
      <c r="X8" s="59"/>
    </row>
    <row r="9" spans="1:37" ht="22.5" customHeight="1">
      <c r="A9" s="604"/>
      <c r="B9" s="896"/>
      <c r="C9" s="897"/>
      <c r="D9" s="898"/>
      <c r="E9" s="611"/>
      <c r="F9" s="612" t="s">
        <v>387</v>
      </c>
      <c r="G9" s="210"/>
      <c r="L9" s="606"/>
      <c r="M9" s="599"/>
      <c r="N9" s="599"/>
      <c r="O9" s="599"/>
      <c r="P9" s="599"/>
      <c r="Q9" s="599" t="s">
        <v>382</v>
      </c>
      <c r="R9" s="599"/>
      <c r="S9" s="599"/>
      <c r="T9" s="616"/>
      <c r="U9" s="59"/>
      <c r="V9" s="59"/>
      <c r="W9" s="59"/>
      <c r="X9" s="59"/>
    </row>
    <row r="10" spans="1:37" ht="21.9" customHeight="1">
      <c r="A10" s="169" t="s">
        <v>6</v>
      </c>
      <c r="B10" s="894"/>
      <c r="C10" s="895"/>
      <c r="D10" s="857"/>
      <c r="E10" s="211" t="s">
        <v>40</v>
      </c>
      <c r="F10" s="212"/>
      <c r="G10" s="213"/>
      <c r="L10" s="606"/>
      <c r="M10" s="599"/>
      <c r="N10" s="599"/>
      <c r="O10" s="599"/>
      <c r="P10" s="599"/>
      <c r="Q10" s="599" t="s">
        <v>383</v>
      </c>
      <c r="R10" s="599"/>
      <c r="S10" s="599"/>
      <c r="T10" s="616"/>
      <c r="U10" s="59"/>
      <c r="V10" s="59"/>
      <c r="W10" s="59"/>
      <c r="X10" s="59"/>
    </row>
    <row r="11" spans="1:37" ht="21.9" customHeight="1">
      <c r="A11" s="911" t="s">
        <v>155</v>
      </c>
      <c r="B11" s="214" t="s">
        <v>42</v>
      </c>
      <c r="C11" s="215"/>
      <c r="D11" s="216"/>
      <c r="E11" s="905" t="s">
        <v>890</v>
      </c>
      <c r="F11" s="906"/>
      <c r="G11" s="213"/>
      <c r="L11" s="606"/>
      <c r="M11" s="599"/>
      <c r="N11" s="599"/>
      <c r="O11" s="599"/>
      <c r="P11" s="599"/>
      <c r="Q11" s="599" t="s">
        <v>384</v>
      </c>
      <c r="R11" s="599"/>
      <c r="S11" s="599"/>
      <c r="T11" s="616"/>
      <c r="U11" s="59"/>
      <c r="V11" s="59"/>
      <c r="W11" s="59"/>
      <c r="X11" s="59"/>
    </row>
    <row r="12" spans="1:37" ht="21.9" customHeight="1">
      <c r="A12" s="912"/>
      <c r="B12" s="214" t="s">
        <v>43</v>
      </c>
      <c r="C12" s="215"/>
      <c r="D12" s="216"/>
      <c r="E12" s="901" t="s">
        <v>399</v>
      </c>
      <c r="F12" s="902"/>
      <c r="G12" s="899"/>
      <c r="L12" s="606"/>
      <c r="M12" s="599"/>
      <c r="N12" s="599"/>
      <c r="O12" s="599"/>
      <c r="P12" s="599"/>
      <c r="Q12" s="599" t="s">
        <v>373</v>
      </c>
      <c r="R12" s="599"/>
      <c r="S12" s="599"/>
      <c r="T12" s="616"/>
      <c r="U12" s="59"/>
      <c r="V12" s="59"/>
      <c r="W12" s="59"/>
      <c r="X12" s="59"/>
    </row>
    <row r="13" spans="1:37" ht="21.9" customHeight="1">
      <c r="A13" s="882"/>
      <c r="B13" s="214" t="s">
        <v>44</v>
      </c>
      <c r="C13" s="215"/>
      <c r="D13" s="216"/>
      <c r="E13" s="903"/>
      <c r="F13" s="904"/>
      <c r="G13" s="900"/>
      <c r="L13" s="606"/>
      <c r="M13" s="599"/>
      <c r="N13" s="599"/>
      <c r="O13" s="599"/>
      <c r="P13" s="599"/>
      <c r="Q13" s="599"/>
      <c r="R13" s="599"/>
      <c r="S13" s="599"/>
      <c r="T13" s="616"/>
      <c r="U13" s="59"/>
      <c r="V13" s="59"/>
      <c r="W13" s="59"/>
      <c r="X13" s="59"/>
    </row>
    <row r="14" spans="1:37" ht="24">
      <c r="A14" s="169" t="s">
        <v>153</v>
      </c>
      <c r="B14" s="799"/>
      <c r="C14" s="217" t="s">
        <v>97</v>
      </c>
      <c r="D14" s="218"/>
      <c r="E14" s="915" t="s">
        <v>396</v>
      </c>
      <c r="F14" s="916"/>
      <c r="G14" s="219"/>
      <c r="L14" s="606"/>
      <c r="M14" s="599"/>
      <c r="N14" s="599"/>
      <c r="O14" s="599"/>
      <c r="P14" s="599"/>
      <c r="Q14" s="599"/>
      <c r="R14" s="599"/>
      <c r="S14" s="599"/>
      <c r="T14" s="616"/>
      <c r="U14" s="59"/>
      <c r="V14" s="59"/>
      <c r="W14" s="59"/>
      <c r="X14" s="59"/>
    </row>
    <row r="15" spans="1:37" ht="24.6" thickBot="1">
      <c r="A15" s="630" t="s">
        <v>726</v>
      </c>
      <c r="B15" s="800"/>
      <c r="C15" s="631" t="s">
        <v>398</v>
      </c>
      <c r="D15" s="632"/>
      <c r="E15" s="913" t="s">
        <v>45</v>
      </c>
      <c r="F15" s="914"/>
      <c r="G15" s="619"/>
      <c r="L15" s="598"/>
      <c r="M15" s="599"/>
      <c r="N15" s="599"/>
      <c r="O15" s="599"/>
      <c r="P15" s="599"/>
      <c r="Q15" s="599"/>
      <c r="R15" s="599"/>
      <c r="S15" s="599"/>
      <c r="T15" s="616"/>
      <c r="U15" s="59"/>
      <c r="V15" s="59"/>
      <c r="W15" s="59"/>
      <c r="X15" s="59"/>
    </row>
    <row r="16" spans="1:37" ht="24.6" thickBot="1">
      <c r="A16" s="633" t="s">
        <v>425</v>
      </c>
      <c r="B16" s="919" t="s">
        <v>424</v>
      </c>
      <c r="C16" s="920"/>
      <c r="D16" s="634"/>
      <c r="E16" s="919" t="s">
        <v>727</v>
      </c>
      <c r="F16" s="920"/>
      <c r="G16" s="635"/>
      <c r="L16" s="617"/>
      <c r="M16" s="617"/>
      <c r="N16" s="617"/>
      <c r="O16" s="617"/>
      <c r="P16" s="617"/>
      <c r="Q16" s="617"/>
      <c r="R16" s="617"/>
      <c r="S16" s="617"/>
      <c r="T16" s="617"/>
      <c r="U16" s="59"/>
      <c r="V16" s="59"/>
      <c r="W16" s="59"/>
      <c r="X16" s="59"/>
    </row>
    <row r="17" spans="1:37" ht="26.25" customHeight="1" thickBot="1">
      <c r="A17" s="834" t="s">
        <v>852</v>
      </c>
      <c r="B17" s="917"/>
      <c r="C17" s="917"/>
      <c r="D17" s="917"/>
      <c r="E17" s="917"/>
      <c r="F17" s="917"/>
      <c r="G17" s="918"/>
      <c r="L17" s="617"/>
      <c r="M17" s="617"/>
      <c r="N17" s="617"/>
      <c r="O17" s="617"/>
      <c r="P17" s="617"/>
      <c r="Q17" s="617"/>
      <c r="R17" s="617"/>
      <c r="S17" s="617"/>
      <c r="T17" s="617"/>
      <c r="U17" s="59"/>
      <c r="V17" s="59"/>
      <c r="W17" s="59"/>
      <c r="X17" s="59"/>
    </row>
    <row r="18" spans="1:37" ht="37.5" customHeight="1" thickBot="1">
      <c r="A18" s="835" t="s">
        <v>853</v>
      </c>
      <c r="B18" s="917"/>
      <c r="C18" s="917"/>
      <c r="D18" s="917"/>
      <c r="E18" s="917"/>
      <c r="F18" s="917"/>
      <c r="G18" s="918"/>
      <c r="L18" s="617"/>
      <c r="M18" s="617"/>
      <c r="N18" s="617"/>
      <c r="O18" s="617"/>
      <c r="P18" s="617"/>
      <c r="Q18" s="617"/>
      <c r="R18" s="617"/>
      <c r="S18" s="617"/>
      <c r="T18" s="617"/>
      <c r="U18" s="59"/>
      <c r="V18" s="59"/>
      <c r="W18" s="59"/>
      <c r="X18" s="59"/>
    </row>
    <row r="19" spans="1:37" ht="21.9" customHeight="1">
      <c r="A19" s="42"/>
      <c r="B19" s="28"/>
      <c r="C19" s="28"/>
      <c r="D19" s="28"/>
      <c r="E19" s="28"/>
      <c r="F19" s="28"/>
      <c r="G19" s="28"/>
      <c r="K19" s="123"/>
    </row>
    <row r="20" spans="1:37" ht="18.600000000000001" thickBot="1">
      <c r="A20" s="166" t="s">
        <v>41</v>
      </c>
      <c r="B20" s="167"/>
      <c r="C20" s="28"/>
      <c r="D20" s="28"/>
      <c r="E20" s="28"/>
      <c r="F20" s="28"/>
      <c r="G20" s="28"/>
    </row>
    <row r="21" spans="1:37" ht="33.9" customHeight="1">
      <c r="A21" s="907" t="s">
        <v>888</v>
      </c>
      <c r="B21" s="908"/>
      <c r="C21" s="908"/>
      <c r="D21" s="921" t="s">
        <v>889</v>
      </c>
      <c r="E21" s="921"/>
      <c r="F21" s="922"/>
      <c r="G21" s="923"/>
      <c r="AH21" s="58"/>
      <c r="AI21" s="58"/>
      <c r="AJ21" s="58"/>
      <c r="AK21" s="58"/>
    </row>
    <row r="22" spans="1:37" ht="41.7" customHeight="1" thickBot="1">
      <c r="A22" s="909"/>
      <c r="B22" s="910"/>
      <c r="C22" s="910"/>
      <c r="D22" s="888"/>
      <c r="E22" s="888"/>
      <c r="F22" s="889"/>
      <c r="G22" s="890"/>
    </row>
    <row r="23" spans="1:37" ht="33.9" customHeight="1">
      <c r="A23" s="907" t="s">
        <v>8</v>
      </c>
      <c r="B23" s="908"/>
      <c r="C23" s="908"/>
      <c r="D23" s="921" t="s">
        <v>663</v>
      </c>
      <c r="E23" s="921"/>
      <c r="F23" s="922"/>
      <c r="G23" s="923"/>
      <c r="AH23" s="58"/>
      <c r="AI23" s="58"/>
      <c r="AJ23" s="58"/>
      <c r="AK23" s="58"/>
    </row>
    <row r="24" spans="1:37" ht="41.7" customHeight="1" thickBot="1">
      <c r="A24" s="909"/>
      <c r="B24" s="910"/>
      <c r="C24" s="910"/>
      <c r="D24" s="888"/>
      <c r="E24" s="888"/>
      <c r="F24" s="889"/>
      <c r="G24" s="890"/>
    </row>
    <row r="25" spans="1:37" ht="31.35" customHeight="1">
      <c r="A25" s="882" t="s">
        <v>9</v>
      </c>
      <c r="B25" s="883"/>
      <c r="C25" s="883"/>
      <c r="D25" s="883" t="s">
        <v>664</v>
      </c>
      <c r="E25" s="883"/>
      <c r="F25" s="886"/>
      <c r="G25" s="887"/>
      <c r="I25" s="60"/>
      <c r="J25" s="60"/>
    </row>
    <row r="26" spans="1:37" ht="42" customHeight="1" thickBot="1">
      <c r="A26" s="884"/>
      <c r="B26" s="885"/>
      <c r="C26" s="885"/>
      <c r="D26" s="888"/>
      <c r="E26" s="888"/>
      <c r="F26" s="889"/>
      <c r="G26" s="890"/>
    </row>
    <row r="44" spans="1:2" ht="44.4" customHeight="1"/>
    <row r="45" spans="1:2" ht="32.4" customHeight="1"/>
    <row r="46" spans="1:2" ht="44.1" customHeight="1"/>
    <row r="47" spans="1:2" ht="37.5" customHeight="1">
      <c r="A47" s="3"/>
      <c r="B47" s="3"/>
    </row>
  </sheetData>
  <mergeCells count="26">
    <mergeCell ref="B17:G17"/>
    <mergeCell ref="A2:G2"/>
    <mergeCell ref="D24:G24"/>
    <mergeCell ref="B16:C16"/>
    <mergeCell ref="E16:F16"/>
    <mergeCell ref="D23:G23"/>
    <mergeCell ref="B18:G18"/>
    <mergeCell ref="A21:C22"/>
    <mergeCell ref="D21:G21"/>
    <mergeCell ref="D22:G22"/>
    <mergeCell ref="A25:C26"/>
    <mergeCell ref="D25:G25"/>
    <mergeCell ref="D26:G26"/>
    <mergeCell ref="B5:D5"/>
    <mergeCell ref="B7:D7"/>
    <mergeCell ref="B8:D8"/>
    <mergeCell ref="B6:D6"/>
    <mergeCell ref="G12:G13"/>
    <mergeCell ref="E12:F13"/>
    <mergeCell ref="E11:F11"/>
    <mergeCell ref="B9:D9"/>
    <mergeCell ref="A23:C24"/>
    <mergeCell ref="A11:A13"/>
    <mergeCell ref="E15:F15"/>
    <mergeCell ref="E14:F14"/>
    <mergeCell ref="B10:D10"/>
  </mergeCells>
  <phoneticPr fontId="14"/>
  <dataValidations count="7">
    <dataValidation type="list" allowBlank="1" showInputMessage="1" sqref="B10:D10">
      <formula1>"SRC造,RC造,S造,木造"</formula1>
    </dataValidation>
    <dataValidation type="list" allowBlank="1" showInputMessage="1" sqref="G12:G13">
      <formula1>"第1種,第2種,指定なし"</formula1>
    </dataValidation>
    <dataValidation type="list" allowBlank="1" showInputMessage="1" sqref="G6">
      <formula1>"ZEB Ready,Nearly ZEB,『ZEB』"</formula1>
    </dataValidation>
    <dataValidation type="list" allowBlank="1" showInputMessage="1" sqref="G8">
      <formula1>INDIRECT($G$7)</formula1>
    </dataValidation>
    <dataValidation type="list" allowBlank="1" showInputMessage="1" sqref="G5">
      <formula1>"S　取得予定,S　取得済,A　取得予定,A　取得済,B+　取得予定,B+　取得済,B-　取得予定,B-　取得済,C　取得予定,C　取得済,なし"</formula1>
    </dataValidation>
    <dataValidation type="list" allowBlank="1" showInputMessage="1" showErrorMessage="1" sqref="G7">
      <formula1>$M$5:$S$5</formula1>
    </dataValidation>
    <dataValidation type="list" allowBlank="1" showInputMessage="1" showErrorMessage="1" sqref="B17:G18">
      <formula1>"有,無"</formula1>
    </dataValidation>
  </dataValidations>
  <pageMargins left="0.70866141732283472" right="0" top="0.74803149606299213" bottom="0.74803149606299213"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2"/>
  <sheetViews>
    <sheetView showGridLines="0" zoomScaleNormal="100" zoomScaleSheetLayoutView="100" workbookViewId="0">
      <selection activeCell="A17" sqref="A17"/>
    </sheetView>
  </sheetViews>
  <sheetFormatPr defaultRowHeight="18"/>
  <cols>
    <col min="1" max="1" width="10.69921875" customWidth="1"/>
    <col min="2" max="8" width="10.5" customWidth="1"/>
    <col min="9" max="9" width="11.3984375" style="57" bestFit="1" customWidth="1"/>
    <col min="10" max="10" width="9" style="57"/>
    <col min="11" max="11" width="11.5" style="57" customWidth="1"/>
    <col min="12" max="12" width="9" style="57" customWidth="1"/>
    <col min="13" max="13" width="9.5" style="57" bestFit="1" customWidth="1"/>
    <col min="14" max="14" width="9" style="57"/>
    <col min="15" max="15" width="12.796875" style="57" customWidth="1"/>
    <col min="16" max="25" width="9" style="57"/>
  </cols>
  <sheetData>
    <row r="1" spans="1:25" ht="18.75" customHeight="1">
      <c r="A1" s="29" t="s">
        <v>839</v>
      </c>
      <c r="B1" s="31"/>
      <c r="C1" s="31"/>
      <c r="D1" s="31"/>
      <c r="E1" s="31"/>
      <c r="F1" s="31"/>
      <c r="G1" s="134"/>
      <c r="H1" s="135" t="str">
        <f>IF('１申請者概要'!$B$9="","","申請者名："&amp;'１申請者概要'!$B$9)</f>
        <v/>
      </c>
    </row>
    <row r="2" spans="1:25" ht="18.75" customHeight="1">
      <c r="A2" s="879" t="str">
        <f>注意事項等!A2</f>
        <v>福島県ＺＥＢ化モデル事業補助金</v>
      </c>
      <c r="B2" s="879"/>
      <c r="C2" s="879"/>
      <c r="D2" s="879"/>
      <c r="E2" s="879"/>
      <c r="F2" s="879"/>
      <c r="G2" s="879"/>
      <c r="H2" s="879"/>
    </row>
    <row r="3" spans="1:25">
      <c r="A3" s="18"/>
    </row>
    <row r="4" spans="1:25" ht="18.75" customHeight="1">
      <c r="A4" s="121" t="s">
        <v>747</v>
      </c>
      <c r="J4" s="953" t="s">
        <v>137</v>
      </c>
      <c r="K4" s="953"/>
      <c r="L4" s="953" t="s">
        <v>881</v>
      </c>
      <c r="M4" s="953"/>
    </row>
    <row r="5" spans="1:25" ht="18.75" customHeight="1">
      <c r="A5" s="121"/>
      <c r="J5" s="845" t="s">
        <v>847</v>
      </c>
      <c r="K5" s="846"/>
      <c r="L5" s="953" t="s">
        <v>142</v>
      </c>
      <c r="M5" s="953"/>
    </row>
    <row r="6" spans="1:25">
      <c r="A6" s="931" t="s">
        <v>752</v>
      </c>
      <c r="B6" s="931"/>
      <c r="C6" s="929"/>
      <c r="D6" s="930"/>
      <c r="J6" s="845" t="s">
        <v>848</v>
      </c>
      <c r="K6" s="846"/>
      <c r="L6" s="953" t="s">
        <v>141</v>
      </c>
      <c r="M6" s="953"/>
    </row>
    <row r="7" spans="1:25" ht="15" customHeight="1" thickBot="1">
      <c r="A7" s="121"/>
    </row>
    <row r="8" spans="1:25" s="7" customFormat="1" ht="18.600000000000001" customHeight="1">
      <c r="A8" s="940"/>
      <c r="B8" s="908" t="s">
        <v>880</v>
      </c>
      <c r="C8" s="908"/>
      <c r="D8" s="949" t="s">
        <v>10</v>
      </c>
      <c r="E8" s="950"/>
      <c r="F8" s="946" t="s">
        <v>879</v>
      </c>
      <c r="G8"/>
      <c r="H8"/>
      <c r="I8" s="62"/>
      <c r="J8" s="57"/>
      <c r="K8" s="57"/>
      <c r="L8" s="57"/>
      <c r="M8" s="57"/>
      <c r="N8" s="63"/>
      <c r="O8" s="63"/>
      <c r="P8" s="63"/>
      <c r="Q8" s="63"/>
      <c r="R8" s="63"/>
      <c r="S8" s="63"/>
      <c r="T8" s="63"/>
      <c r="U8" s="63"/>
      <c r="V8" s="63"/>
      <c r="W8" s="63"/>
      <c r="X8" s="63"/>
      <c r="Y8" s="63"/>
    </row>
    <row r="9" spans="1:25" s="7" customFormat="1" ht="18" customHeight="1">
      <c r="A9" s="941"/>
      <c r="B9" s="943"/>
      <c r="C9" s="943"/>
      <c r="D9" s="951"/>
      <c r="E9" s="952"/>
      <c r="F9" s="947"/>
      <c r="G9"/>
      <c r="H9"/>
      <c r="I9" s="62"/>
      <c r="J9" s="123" t="s">
        <v>209</v>
      </c>
      <c r="K9" s="63"/>
      <c r="L9" s="63"/>
      <c r="M9" s="63"/>
      <c r="N9" s="63"/>
      <c r="O9" s="63"/>
      <c r="P9" s="63"/>
      <c r="Q9" s="63"/>
      <c r="R9" s="63"/>
      <c r="S9" s="63"/>
      <c r="T9" s="63"/>
      <c r="U9" s="63"/>
      <c r="V9" s="63"/>
      <c r="W9" s="63"/>
      <c r="X9" s="63"/>
      <c r="Y9" s="63"/>
    </row>
    <row r="10" spans="1:25" s="7" customFormat="1" ht="24" customHeight="1">
      <c r="A10" s="941"/>
      <c r="B10" s="944" t="s">
        <v>885</v>
      </c>
      <c r="C10" s="944" t="s">
        <v>886</v>
      </c>
      <c r="D10" s="951"/>
      <c r="E10" s="952"/>
      <c r="F10" s="947"/>
      <c r="G10"/>
      <c r="H10"/>
      <c r="I10" s="62"/>
      <c r="J10" s="123" t="s">
        <v>152</v>
      </c>
      <c r="K10" s="63"/>
      <c r="L10" s="63"/>
      <c r="M10" s="63"/>
      <c r="N10" s="63"/>
      <c r="O10" s="63"/>
      <c r="P10" s="63"/>
      <c r="Q10" s="63"/>
      <c r="R10" s="63"/>
      <c r="S10" s="63"/>
      <c r="T10" s="63"/>
      <c r="U10" s="63"/>
      <c r="V10" s="63"/>
      <c r="W10" s="63"/>
      <c r="X10" s="63"/>
      <c r="Y10" s="63"/>
    </row>
    <row r="11" spans="1:25" s="7" customFormat="1" ht="19.5" customHeight="1">
      <c r="A11" s="942"/>
      <c r="B11" s="945"/>
      <c r="C11" s="945"/>
      <c r="D11" s="951"/>
      <c r="E11" s="952"/>
      <c r="F11" s="948"/>
      <c r="G11"/>
      <c r="H11"/>
      <c r="I11" s="62"/>
      <c r="J11" s="123" t="s">
        <v>135</v>
      </c>
      <c r="K11" s="63"/>
      <c r="L11" s="63"/>
      <c r="M11" s="63"/>
      <c r="N11" s="63"/>
      <c r="O11" s="63"/>
      <c r="P11" s="63"/>
      <c r="Q11" s="63"/>
      <c r="R11" s="63"/>
      <c r="S11" s="63"/>
      <c r="T11" s="63"/>
      <c r="U11" s="63"/>
      <c r="V11" s="63"/>
      <c r="W11" s="63"/>
      <c r="X11" s="63"/>
      <c r="Y11" s="63"/>
    </row>
    <row r="12" spans="1:25" ht="30" customHeight="1">
      <c r="A12" s="79" t="s">
        <v>13</v>
      </c>
      <c r="B12" s="220"/>
      <c r="C12" s="220"/>
      <c r="D12" s="934" t="s">
        <v>882</v>
      </c>
      <c r="E12" s="935"/>
      <c r="F12" s="924"/>
      <c r="I12" s="192"/>
      <c r="J12" s="123" t="s">
        <v>884</v>
      </c>
    </row>
    <row r="13" spans="1:25" ht="30" customHeight="1">
      <c r="A13" s="79" t="s">
        <v>12</v>
      </c>
      <c r="B13" s="220"/>
      <c r="C13" s="220"/>
      <c r="D13" s="936"/>
      <c r="E13" s="937"/>
      <c r="F13" s="925"/>
      <c r="I13" s="193"/>
    </row>
    <row r="14" spans="1:25" ht="30" customHeight="1">
      <c r="A14" s="608" t="s">
        <v>358</v>
      </c>
      <c r="B14" s="597"/>
      <c r="C14" s="597"/>
      <c r="D14" s="936"/>
      <c r="E14" s="937"/>
      <c r="F14" s="926"/>
      <c r="I14" s="193"/>
    </row>
    <row r="15" spans="1:25" ht="30" customHeight="1" thickBot="1">
      <c r="A15" s="83" t="s">
        <v>7</v>
      </c>
      <c r="B15" s="221">
        <f>SUM(B12:B14)</f>
        <v>0</v>
      </c>
      <c r="C15" s="221">
        <f>SUM(C12:C14)</f>
        <v>0</v>
      </c>
      <c r="D15" s="938"/>
      <c r="E15" s="939"/>
      <c r="F15" s="844"/>
      <c r="I15" s="123"/>
    </row>
    <row r="16" spans="1:25" ht="18.75" customHeight="1" thickBot="1">
      <c r="A16" s="812" t="s">
        <v>391</v>
      </c>
      <c r="B16" s="825"/>
      <c r="C16" s="825"/>
      <c r="D16" s="825"/>
      <c r="E16" s="837" t="s">
        <v>883</v>
      </c>
      <c r="F16" s="847">
        <v>30000000</v>
      </c>
      <c r="I16" s="123"/>
    </row>
    <row r="17" spans="1:9" ht="18.75" customHeight="1">
      <c r="A17" s="827"/>
      <c r="B17" s="825"/>
      <c r="C17" s="825"/>
      <c r="D17" s="825"/>
      <c r="E17" s="825"/>
      <c r="F17" s="826"/>
      <c r="G17" s="826"/>
      <c r="H17" s="826"/>
      <c r="I17" s="123"/>
    </row>
    <row r="18" spans="1:9" ht="18.75" customHeight="1">
      <c r="A18" s="13" t="s">
        <v>734</v>
      </c>
    </row>
    <row r="19" spans="1:9" ht="18.75" customHeight="1">
      <c r="A19" s="76"/>
      <c r="B19" s="76"/>
      <c r="C19" s="76"/>
      <c r="D19" s="76"/>
      <c r="E19" s="76"/>
      <c r="F19" s="76"/>
    </row>
    <row r="20" spans="1:9" ht="18.75" customHeight="1">
      <c r="A20" s="801"/>
      <c r="B20" s="802" t="s">
        <v>735</v>
      </c>
      <c r="C20" s="932">
        <f>F15</f>
        <v>0</v>
      </c>
      <c r="D20" s="933"/>
      <c r="E20" s="803" t="s">
        <v>736</v>
      </c>
      <c r="F20" s="76"/>
    </row>
    <row r="21" spans="1:9" ht="18.75" customHeight="1">
      <c r="A21" s="801"/>
      <c r="B21" s="804" t="s">
        <v>737</v>
      </c>
      <c r="C21" s="927">
        <f>SUMIF('5導入効果 (2)'!H7:H14,"有",'5導入効果 (2)'!G7:G14)</f>
        <v>0</v>
      </c>
      <c r="D21" s="928"/>
      <c r="E21" s="805" t="s">
        <v>738</v>
      </c>
      <c r="F21" s="76"/>
    </row>
    <row r="22" spans="1:9" ht="18.75" customHeight="1">
      <c r="A22" s="806"/>
      <c r="B22" s="807" t="s">
        <v>739</v>
      </c>
      <c r="C22" s="927" t="e">
        <f>C20/C21</f>
        <v>#DIV/0!</v>
      </c>
      <c r="D22" s="928"/>
      <c r="E22" s="808" t="s">
        <v>740</v>
      </c>
      <c r="F22" s="76"/>
    </row>
    <row r="23" spans="1:9" ht="18.75" customHeight="1">
      <c r="A23" s="76"/>
      <c r="B23" s="76"/>
      <c r="C23" s="76"/>
      <c r="D23" s="76"/>
      <c r="E23" s="76"/>
      <c r="F23" s="76"/>
    </row>
    <row r="24" spans="1:9" ht="18.75" customHeight="1">
      <c r="A24" s="76"/>
      <c r="B24" s="809" t="s">
        <v>742</v>
      </c>
      <c r="C24" s="831">
        <v>243600</v>
      </c>
      <c r="D24" s="805" t="s">
        <v>741</v>
      </c>
      <c r="E24" s="76"/>
      <c r="F24" s="76"/>
    </row>
    <row r="25" spans="1:9" ht="18.75" customHeight="1">
      <c r="A25" s="76"/>
      <c r="B25" s="76"/>
      <c r="C25" s="76"/>
      <c r="D25" s="76"/>
      <c r="E25" s="76"/>
      <c r="F25" s="76"/>
    </row>
    <row r="26" spans="1:9" ht="18.75" customHeight="1">
      <c r="A26" s="76" t="s">
        <v>743</v>
      </c>
      <c r="B26" s="76"/>
      <c r="C26" s="76"/>
      <c r="D26" s="76"/>
      <c r="E26" s="76"/>
      <c r="F26" s="76"/>
    </row>
    <row r="27" spans="1:9" ht="18.75" customHeight="1">
      <c r="A27" s="76"/>
      <c r="B27" s="828" t="s">
        <v>744</v>
      </c>
      <c r="C27" s="927" t="e">
        <f>ROUNDDOWN(IF(C22&gt;C24,C24*C21,""),-3)</f>
        <v>#DIV/0!</v>
      </c>
      <c r="D27" s="928"/>
      <c r="E27" s="805" t="s">
        <v>741</v>
      </c>
      <c r="F27" s="76"/>
    </row>
    <row r="28" spans="1:9" ht="18.75" customHeight="1"/>
    <row r="29" spans="1:9" ht="18.75" customHeight="1">
      <c r="C29" s="810"/>
      <c r="D29" s="811" t="s">
        <v>745</v>
      </c>
      <c r="E29" s="811" t="s">
        <v>746</v>
      </c>
    </row>
    <row r="30" spans="1:9" ht="18.75" customHeight="1">
      <c r="C30" s="811" t="s">
        <v>702</v>
      </c>
      <c r="D30" s="829">
        <f>G15</f>
        <v>0</v>
      </c>
      <c r="E30" s="830" t="e">
        <f>IF(C22&gt;C24,SUM(#REF!),"")</f>
        <v>#DIV/0!</v>
      </c>
    </row>
    <row r="31" spans="1:9" ht="18.75" customHeight="1"/>
    <row r="32" spans="1:9" ht="18.75" customHeight="1"/>
  </sheetData>
  <mergeCells count="19">
    <mergeCell ref="J4:K4"/>
    <mergeCell ref="L4:M4"/>
    <mergeCell ref="L5:M5"/>
    <mergeCell ref="L6:M6"/>
    <mergeCell ref="A2:H2"/>
    <mergeCell ref="F12:F14"/>
    <mergeCell ref="C22:D22"/>
    <mergeCell ref="C27:D27"/>
    <mergeCell ref="C6:D6"/>
    <mergeCell ref="A6:B6"/>
    <mergeCell ref="C20:D20"/>
    <mergeCell ref="C21:D21"/>
    <mergeCell ref="D12:E15"/>
    <mergeCell ref="A8:A11"/>
    <mergeCell ref="B8:C9"/>
    <mergeCell ref="B10:B11"/>
    <mergeCell ref="C10:C11"/>
    <mergeCell ref="F8:F11"/>
    <mergeCell ref="D8:E11"/>
  </mergeCells>
  <phoneticPr fontId="2"/>
  <dataValidations count="1">
    <dataValidation type="list" allowBlank="1" showInputMessage="1" showErrorMessage="1" sqref="C6:D6">
      <formula1>$J$5:$J$6</formula1>
    </dataValidation>
  </dataValidations>
  <pageMargins left="0.70866141732283472" right="0" top="0.74803149606299213" bottom="0.74803149606299213" header="0.31496062992125984" footer="0.31496062992125984"/>
  <pageSetup paperSize="9" orientation="portrait"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63"/>
  <sheetViews>
    <sheetView showGridLines="0" zoomScaleNormal="100" zoomScaleSheetLayoutView="100" workbookViewId="0">
      <selection activeCell="E44" sqref="E44"/>
    </sheetView>
  </sheetViews>
  <sheetFormatPr defaultRowHeight="18"/>
  <cols>
    <col min="1" max="1" width="17.69921875" customWidth="1"/>
    <col min="2" max="2" width="13.5" style="28" customWidth="1"/>
    <col min="3" max="3" width="13.5" customWidth="1"/>
    <col min="4" max="6" width="13.09765625" customWidth="1"/>
    <col min="7" max="7" width="12.09765625" style="57" customWidth="1"/>
    <col min="8" max="8" width="9.3984375" style="124" bestFit="1" customWidth="1"/>
    <col min="9" max="9" width="15.5" style="124" customWidth="1"/>
    <col min="10" max="10" width="10.69921875" style="124" bestFit="1" customWidth="1"/>
    <col min="11" max="11" width="28.19921875" style="124" customWidth="1"/>
    <col min="12" max="12" width="14.09765625" style="81" bestFit="1" customWidth="1"/>
    <col min="13" max="13" width="2.5" style="81" customWidth="1"/>
    <col min="14" max="14" width="12.09765625" style="81" customWidth="1"/>
    <col min="15" max="15" width="10.09765625" style="81" customWidth="1"/>
    <col min="16" max="16" width="11.5" style="81" customWidth="1"/>
    <col min="17" max="25" width="9" style="57"/>
  </cols>
  <sheetData>
    <row r="1" spans="1:25">
      <c r="A1" s="29" t="s">
        <v>839</v>
      </c>
      <c r="B1" s="32"/>
      <c r="C1" s="31"/>
      <c r="D1" s="56"/>
      <c r="E1" s="134"/>
      <c r="F1" s="135" t="str">
        <f>IF('１申請者概要'!$B$9="","","申請者名："&amp;'１申請者概要'!$B$9)</f>
        <v/>
      </c>
    </row>
    <row r="2" spans="1:25">
      <c r="A2" s="996" t="str">
        <f>注意事項等!A2</f>
        <v>福島県ＺＥＢ化モデル事業補助金</v>
      </c>
      <c r="B2" s="996"/>
      <c r="C2" s="996"/>
      <c r="D2" s="996"/>
      <c r="E2" s="996"/>
      <c r="F2" s="996"/>
      <c r="H2" s="358" t="s">
        <v>854</v>
      </c>
      <c r="I2" s="202"/>
      <c r="J2" s="203"/>
    </row>
    <row r="3" spans="1:25">
      <c r="A3" s="18"/>
    </row>
    <row r="4" spans="1:25">
      <c r="A4" s="121" t="s">
        <v>46</v>
      </c>
    </row>
    <row r="5" spans="1:25" ht="18.600000000000001" thickBot="1">
      <c r="A5" s="222" t="s">
        <v>129</v>
      </c>
      <c r="B5" s="223"/>
      <c r="C5" s="160"/>
      <c r="D5" s="160"/>
      <c r="E5" s="160"/>
      <c r="F5" s="160"/>
      <c r="H5" s="123" t="s">
        <v>855</v>
      </c>
    </row>
    <row r="6" spans="1:25" s="41" customFormat="1" ht="27.15" customHeight="1">
      <c r="A6" s="224"/>
      <c r="B6" s="977" t="s">
        <v>281</v>
      </c>
      <c r="C6" s="979" t="s">
        <v>282</v>
      </c>
      <c r="D6" s="960" t="s">
        <v>136</v>
      </c>
      <c r="E6" s="961"/>
      <c r="F6" s="954" t="s">
        <v>170</v>
      </c>
      <c r="G6" s="65"/>
      <c r="H6" s="123" t="s">
        <v>856</v>
      </c>
      <c r="I6" s="124"/>
      <c r="J6" s="124"/>
      <c r="K6" s="124"/>
      <c r="L6" s="81"/>
      <c r="M6" s="81"/>
      <c r="N6" s="81"/>
      <c r="O6" s="81"/>
      <c r="P6" s="81"/>
      <c r="Q6" s="65"/>
      <c r="R6" s="65"/>
      <c r="S6" s="65"/>
      <c r="T6" s="65"/>
      <c r="U6" s="65"/>
      <c r="V6" s="65"/>
      <c r="W6" s="65"/>
      <c r="X6" s="65"/>
      <c r="Y6" s="65"/>
    </row>
    <row r="7" spans="1:25" s="41" customFormat="1" ht="36" customHeight="1">
      <c r="A7" s="225"/>
      <c r="B7" s="978"/>
      <c r="C7" s="980"/>
      <c r="D7" s="226" t="s">
        <v>158</v>
      </c>
      <c r="E7" s="226" t="s">
        <v>157</v>
      </c>
      <c r="F7" s="955"/>
      <c r="G7" s="65"/>
      <c r="H7" s="124"/>
      <c r="I7" s="123"/>
      <c r="J7" s="124"/>
      <c r="K7" s="124"/>
      <c r="L7" s="81"/>
      <c r="M7" s="82"/>
      <c r="N7" s="81"/>
      <c r="O7" s="81"/>
      <c r="P7" s="81"/>
      <c r="Q7" s="65"/>
      <c r="R7" s="65"/>
      <c r="S7" s="65"/>
      <c r="T7" s="65"/>
      <c r="U7" s="65"/>
      <c r="V7" s="65"/>
      <c r="W7" s="65"/>
      <c r="X7" s="65"/>
      <c r="Y7" s="65"/>
    </row>
    <row r="8" spans="1:25" s="41" customFormat="1" ht="30" customHeight="1">
      <c r="A8" s="189" t="s">
        <v>283</v>
      </c>
      <c r="B8" s="973">
        <f>別添３!C15</f>
        <v>0</v>
      </c>
      <c r="C8" s="227">
        <f>別添３!E15</f>
        <v>0</v>
      </c>
      <c r="D8" s="227">
        <f>B$8-C8</f>
        <v>0</v>
      </c>
      <c r="E8" s="228" t="str">
        <f>IF(ISERROR(D8/B$8),"",ROUNDDOWN(D8/B$8,3))</f>
        <v/>
      </c>
      <c r="F8" s="229">
        <f>ROUND(D8*0.058,2)</f>
        <v>0</v>
      </c>
      <c r="G8" s="65"/>
      <c r="H8" s="124"/>
      <c r="I8" s="123"/>
      <c r="J8" s="124"/>
      <c r="K8" s="124"/>
      <c r="L8" s="81"/>
      <c r="M8" s="81"/>
      <c r="N8" s="81"/>
      <c r="O8" s="81"/>
      <c r="P8" s="81"/>
      <c r="Q8" s="65"/>
      <c r="R8" s="65"/>
      <c r="S8" s="65"/>
      <c r="T8" s="65"/>
      <c r="U8" s="65"/>
      <c r="V8" s="65"/>
      <c r="W8" s="65"/>
      <c r="X8" s="65"/>
      <c r="Y8" s="65"/>
    </row>
    <row r="9" spans="1:25" s="41" customFormat="1" ht="30" customHeight="1">
      <c r="A9" s="190" t="s">
        <v>284</v>
      </c>
      <c r="B9" s="974"/>
      <c r="C9" s="230">
        <f>別添３!E22</f>
        <v>0</v>
      </c>
      <c r="D9" s="227">
        <f>B$8-C9</f>
        <v>0</v>
      </c>
      <c r="E9" s="228" t="str">
        <f>IF(ISERROR(D9/B$8),"",ROUNDDOWN(D9/B$8,3))</f>
        <v/>
      </c>
      <c r="F9" s="229">
        <f>ROUND(D9*0.058,2)</f>
        <v>0</v>
      </c>
      <c r="G9" s="65"/>
      <c r="H9" s="123" t="s">
        <v>144</v>
      </c>
      <c r="I9" s="124"/>
      <c r="J9" s="124"/>
      <c r="K9" s="124"/>
      <c r="L9" s="592" t="str">
        <f>IF(E9="","",IF($E$9&gt;75%,"応募要件クリア","要件未達"))</f>
        <v/>
      </c>
      <c r="M9" s="81"/>
      <c r="N9" s="130" t="s">
        <v>143</v>
      </c>
      <c r="O9" s="130"/>
      <c r="P9" s="128" t="s">
        <v>137</v>
      </c>
      <c r="Q9" s="65"/>
      <c r="R9" s="65"/>
      <c r="S9" s="65"/>
      <c r="T9" s="65"/>
      <c r="U9" s="65"/>
      <c r="V9" s="65"/>
      <c r="W9" s="65"/>
      <c r="X9" s="65"/>
      <c r="Y9" s="65"/>
    </row>
    <row r="10" spans="1:25" s="41" customFormat="1" ht="30" customHeight="1" thickBot="1">
      <c r="A10" s="191" t="s">
        <v>261</v>
      </c>
      <c r="B10" s="975"/>
      <c r="C10" s="231">
        <f>別添３!E21</f>
        <v>0</v>
      </c>
      <c r="D10" s="232">
        <f>B$8-C10</f>
        <v>0</v>
      </c>
      <c r="E10" s="233" t="str">
        <f>IF(ISERROR(D10/B$8),"",ROUNDDOWN(D10/B$8,3))</f>
        <v/>
      </c>
      <c r="F10" s="234">
        <f>ROUND(D10*0.058,2)</f>
        <v>0</v>
      </c>
      <c r="G10" s="65"/>
      <c r="H10" s="123" t="s">
        <v>149</v>
      </c>
      <c r="I10" s="124"/>
      <c r="J10" s="124"/>
      <c r="K10" s="124"/>
      <c r="L10" s="129" t="str">
        <f>IF(E10="","",IF($E$10&lt;50%,"ZEB未達成",IF($E$10&gt;=100%,"『ZEB』",IF($E$10&gt;=75%,"Nearly ZEB","ZEB Ready"))))</f>
        <v/>
      </c>
      <c r="M10" s="81"/>
      <c r="N10" s="130" t="s">
        <v>138</v>
      </c>
      <c r="O10" s="130"/>
      <c r="P10" s="129" t="s">
        <v>139</v>
      </c>
      <c r="Q10" s="65"/>
      <c r="R10" s="65"/>
      <c r="S10" s="65"/>
      <c r="T10" s="65"/>
      <c r="U10" s="65"/>
      <c r="V10" s="65"/>
      <c r="W10" s="65"/>
      <c r="X10" s="65"/>
      <c r="Y10" s="65"/>
    </row>
    <row r="11" spans="1:25" s="41" customFormat="1" ht="21.9" customHeight="1" thickBot="1">
      <c r="A11" s="235"/>
      <c r="B11" s="235"/>
      <c r="C11" s="235"/>
      <c r="D11" s="235"/>
      <c r="E11" s="235"/>
      <c r="F11" s="235"/>
      <c r="G11" s="65"/>
      <c r="H11" s="124"/>
      <c r="I11" s="124"/>
      <c r="J11" s="124"/>
      <c r="K11" s="124"/>
      <c r="L11" s="81"/>
      <c r="M11" s="81"/>
      <c r="N11" s="130" t="s">
        <v>141</v>
      </c>
      <c r="O11" s="130"/>
      <c r="P11" s="129" t="s">
        <v>140</v>
      </c>
      <c r="Q11" s="65"/>
      <c r="R11" s="65"/>
      <c r="S11" s="65"/>
      <c r="T11" s="65"/>
      <c r="U11" s="65"/>
      <c r="V11" s="65"/>
      <c r="W11" s="65"/>
      <c r="X11" s="65"/>
      <c r="Y11" s="65"/>
    </row>
    <row r="12" spans="1:25" s="41" customFormat="1" ht="21.9" customHeight="1">
      <c r="A12" s="962" t="s">
        <v>156</v>
      </c>
      <c r="B12" s="961" t="s">
        <v>753</v>
      </c>
      <c r="C12" s="965"/>
      <c r="D12" s="954" t="s">
        <v>159</v>
      </c>
      <c r="E12" s="235"/>
      <c r="F12" s="235"/>
      <c r="G12" s="65"/>
      <c r="H12" s="124"/>
      <c r="I12" s="124"/>
      <c r="J12" s="124"/>
      <c r="K12" s="124"/>
      <c r="L12" s="81"/>
      <c r="M12" s="81"/>
      <c r="N12" s="130" t="s">
        <v>142</v>
      </c>
      <c r="O12" s="130"/>
      <c r="P12" s="129" t="s">
        <v>150</v>
      </c>
      <c r="Q12" s="65"/>
      <c r="R12" s="65"/>
      <c r="S12" s="65"/>
      <c r="T12" s="65"/>
      <c r="U12" s="65"/>
      <c r="V12" s="65"/>
      <c r="W12" s="65"/>
      <c r="X12" s="65"/>
      <c r="Y12" s="65"/>
    </row>
    <row r="13" spans="1:25" s="41" customFormat="1" ht="21.9" customHeight="1">
      <c r="A13" s="963"/>
      <c r="B13" s="966"/>
      <c r="C13" s="967"/>
      <c r="D13" s="976"/>
      <c r="E13" s="235"/>
      <c r="F13" s="235"/>
      <c r="G13" s="65"/>
      <c r="H13" s="124"/>
      <c r="I13" s="124"/>
      <c r="J13" s="124"/>
      <c r="K13" s="124"/>
      <c r="L13" s="81"/>
      <c r="M13" s="81"/>
      <c r="N13" s="81"/>
      <c r="O13" s="81"/>
      <c r="P13" s="81"/>
      <c r="Q13" s="65"/>
      <c r="R13" s="65"/>
      <c r="S13" s="65"/>
      <c r="T13" s="65"/>
      <c r="U13" s="65"/>
      <c r="V13" s="65"/>
      <c r="W13" s="65"/>
      <c r="X13" s="65"/>
      <c r="Y13" s="65"/>
    </row>
    <row r="14" spans="1:25" s="41" customFormat="1" ht="21.9" customHeight="1">
      <c r="A14" s="963"/>
      <c r="B14" s="236" t="s">
        <v>126</v>
      </c>
      <c r="C14" s="237" t="s">
        <v>128</v>
      </c>
      <c r="D14" s="238" t="s">
        <v>127</v>
      </c>
      <c r="E14" s="235"/>
      <c r="F14" s="235"/>
      <c r="G14" s="65"/>
      <c r="H14" s="124"/>
      <c r="I14" s="124"/>
      <c r="J14" s="124"/>
      <c r="K14" s="124"/>
      <c r="L14" s="81"/>
      <c r="M14" s="81"/>
      <c r="N14" s="81"/>
      <c r="O14" s="81"/>
      <c r="P14" s="81"/>
      <c r="Q14" s="65"/>
      <c r="R14" s="65"/>
      <c r="S14" s="65"/>
      <c r="T14" s="65"/>
      <c r="U14" s="65"/>
      <c r="V14" s="65"/>
      <c r="W14" s="65"/>
      <c r="X14" s="65"/>
      <c r="Y14" s="65"/>
    </row>
    <row r="15" spans="1:25" s="41" customFormat="1" ht="29.4" thickBot="1">
      <c r="A15" s="964"/>
      <c r="B15" s="239" t="s">
        <v>120</v>
      </c>
      <c r="C15" s="240" t="s">
        <v>121</v>
      </c>
      <c r="D15" s="241" t="s">
        <v>125</v>
      </c>
      <c r="E15" s="235"/>
      <c r="F15" s="235"/>
      <c r="G15" s="65"/>
      <c r="H15" s="124"/>
      <c r="I15" s="124"/>
      <c r="J15" s="124"/>
      <c r="K15" s="124"/>
      <c r="L15" s="81"/>
      <c r="M15" s="81"/>
      <c r="N15" s="81"/>
      <c r="O15" s="81"/>
      <c r="P15" s="81"/>
      <c r="Q15" s="65"/>
      <c r="R15" s="65"/>
      <c r="S15" s="65"/>
      <c r="T15" s="65"/>
      <c r="U15" s="65"/>
      <c r="V15" s="65"/>
      <c r="W15" s="65"/>
      <c r="X15" s="65"/>
      <c r="Y15" s="65"/>
    </row>
    <row r="16" spans="1:25" s="41" customFormat="1" ht="20.100000000000001" customHeight="1">
      <c r="A16" s="242" t="s">
        <v>30</v>
      </c>
      <c r="B16" s="243">
        <f>別添３!G10</f>
        <v>0</v>
      </c>
      <c r="C16" s="244" t="str">
        <f>別添３!I10</f>
        <v/>
      </c>
      <c r="D16" s="245">
        <f>ROUND(B16*0.058,2)</f>
        <v>0</v>
      </c>
      <c r="E16" s="235"/>
      <c r="F16" s="235"/>
      <c r="G16" s="65"/>
      <c r="H16" s="124" t="s">
        <v>124</v>
      </c>
      <c r="I16" s="124" t="s">
        <v>123</v>
      </c>
      <c r="J16" s="124"/>
      <c r="K16" s="124"/>
      <c r="L16" s="81"/>
      <c r="M16" s="81"/>
      <c r="N16" s="81"/>
      <c r="O16" s="81"/>
      <c r="P16" s="81"/>
      <c r="Q16" s="65"/>
      <c r="R16" s="65"/>
      <c r="S16" s="65"/>
      <c r="T16" s="65"/>
      <c r="U16" s="65"/>
      <c r="V16" s="65"/>
      <c r="W16" s="65"/>
      <c r="X16" s="65"/>
      <c r="Y16" s="65"/>
    </row>
    <row r="17" spans="1:25" s="41" customFormat="1" ht="20.100000000000001" customHeight="1">
      <c r="A17" s="246" t="s">
        <v>31</v>
      </c>
      <c r="B17" s="243">
        <f>別添３!G11</f>
        <v>0</v>
      </c>
      <c r="C17" s="244" t="str">
        <f>別添３!I11</f>
        <v/>
      </c>
      <c r="D17" s="245">
        <f t="shared" ref="D17:D23" si="0">ROUND(B17*0.058,2)</f>
        <v>0</v>
      </c>
      <c r="E17" s="235"/>
      <c r="F17" s="235"/>
      <c r="G17" s="65"/>
      <c r="H17" s="124"/>
      <c r="I17" s="124" t="s">
        <v>122</v>
      </c>
      <c r="J17" s="124"/>
      <c r="K17" s="124"/>
      <c r="L17" s="81"/>
      <c r="M17" s="81"/>
      <c r="N17" s="81"/>
      <c r="O17" s="81"/>
      <c r="P17" s="81"/>
      <c r="Q17" s="65"/>
      <c r="R17" s="65"/>
      <c r="S17" s="65"/>
      <c r="T17" s="65"/>
      <c r="U17" s="65"/>
      <c r="V17" s="65"/>
      <c r="W17" s="65"/>
      <c r="X17" s="65"/>
      <c r="Y17" s="65"/>
    </row>
    <row r="18" spans="1:25" s="41" customFormat="1" ht="20.100000000000001" customHeight="1">
      <c r="A18" s="246" t="s">
        <v>32</v>
      </c>
      <c r="B18" s="243">
        <f>別添３!G12</f>
        <v>0</v>
      </c>
      <c r="C18" s="244" t="str">
        <f>別添３!I12</f>
        <v/>
      </c>
      <c r="D18" s="245">
        <f t="shared" si="0"/>
        <v>0</v>
      </c>
      <c r="E18" s="235"/>
      <c r="F18" s="235"/>
      <c r="G18" s="65"/>
      <c r="H18" s="124"/>
      <c r="I18" s="124"/>
      <c r="J18" s="124"/>
      <c r="K18" s="124"/>
      <c r="L18" s="81"/>
      <c r="M18" s="81"/>
      <c r="N18" s="81"/>
      <c r="O18" s="81"/>
      <c r="P18" s="81"/>
      <c r="Q18" s="65"/>
      <c r="R18" s="65"/>
      <c r="S18" s="65"/>
      <c r="T18" s="65"/>
      <c r="U18" s="65"/>
      <c r="V18" s="65"/>
      <c r="W18" s="65"/>
      <c r="X18" s="65"/>
      <c r="Y18" s="65"/>
    </row>
    <row r="19" spans="1:25" s="41" customFormat="1" ht="20.100000000000001" customHeight="1">
      <c r="A19" s="246" t="s">
        <v>33</v>
      </c>
      <c r="B19" s="243">
        <f>別添３!G13</f>
        <v>0</v>
      </c>
      <c r="C19" s="244" t="str">
        <f>別添３!I13</f>
        <v/>
      </c>
      <c r="D19" s="245">
        <f t="shared" si="0"/>
        <v>0</v>
      </c>
      <c r="E19" s="235"/>
      <c r="F19" s="235"/>
      <c r="G19" s="65"/>
      <c r="H19" s="124"/>
      <c r="I19" s="124"/>
      <c r="J19" s="124"/>
      <c r="K19" s="124"/>
      <c r="L19" s="81"/>
      <c r="M19" s="81"/>
      <c r="N19" s="81"/>
      <c r="O19" s="81"/>
      <c r="P19" s="81"/>
      <c r="Q19" s="65"/>
      <c r="R19" s="65"/>
      <c r="S19" s="65"/>
      <c r="T19" s="65"/>
      <c r="U19" s="65"/>
      <c r="V19" s="65"/>
      <c r="W19" s="65"/>
      <c r="X19" s="65"/>
      <c r="Y19" s="65"/>
    </row>
    <row r="20" spans="1:25" s="41" customFormat="1" ht="20.100000000000001" customHeight="1">
      <c r="A20" s="246" t="s">
        <v>47</v>
      </c>
      <c r="B20" s="243">
        <f>別添３!G14</f>
        <v>0</v>
      </c>
      <c r="C20" s="244" t="str">
        <f>別添３!I14</f>
        <v/>
      </c>
      <c r="D20" s="245">
        <f t="shared" si="0"/>
        <v>0</v>
      </c>
      <c r="F20" s="235"/>
      <c r="G20" s="65"/>
      <c r="H20" s="124"/>
      <c r="I20" s="124"/>
      <c r="J20" s="124"/>
      <c r="K20" s="124"/>
      <c r="L20" s="81"/>
      <c r="M20" s="81"/>
      <c r="N20" s="81"/>
      <c r="O20" s="81"/>
      <c r="P20" s="81"/>
      <c r="Q20" s="65"/>
      <c r="R20" s="65"/>
      <c r="S20" s="65"/>
      <c r="T20" s="65"/>
      <c r="U20" s="65"/>
      <c r="V20" s="65"/>
      <c r="W20" s="65"/>
      <c r="X20" s="65"/>
      <c r="Y20" s="65"/>
    </row>
    <row r="21" spans="1:25" s="41" customFormat="1" ht="20.100000000000001" customHeight="1">
      <c r="A21" s="246" t="s">
        <v>14</v>
      </c>
      <c r="B21" s="243">
        <f>別添３!G15</f>
        <v>0</v>
      </c>
      <c r="C21" s="244" t="str">
        <f>別添３!I15</f>
        <v/>
      </c>
      <c r="D21" s="245">
        <f t="shared" si="0"/>
        <v>0</v>
      </c>
      <c r="E21" s="235"/>
      <c r="F21" s="235"/>
      <c r="G21" s="65"/>
      <c r="H21" s="124"/>
      <c r="I21" s="124"/>
      <c r="J21" s="124"/>
      <c r="K21" s="124"/>
      <c r="L21" s="81"/>
      <c r="M21" s="81"/>
      <c r="N21" s="81"/>
      <c r="O21" s="81"/>
      <c r="P21" s="81"/>
      <c r="Q21" s="65"/>
      <c r="R21" s="65"/>
      <c r="S21" s="65"/>
      <c r="T21" s="65"/>
      <c r="U21" s="65"/>
      <c r="V21" s="65"/>
      <c r="W21" s="65"/>
      <c r="X21" s="65"/>
      <c r="Y21" s="65"/>
    </row>
    <row r="22" spans="1:25" s="41" customFormat="1" ht="23.1" customHeight="1">
      <c r="A22" s="246" t="s">
        <v>160</v>
      </c>
      <c r="B22" s="243">
        <f>別添３!G18</f>
        <v>0</v>
      </c>
      <c r="C22" s="247" t="s">
        <v>48</v>
      </c>
      <c r="D22" s="245">
        <f t="shared" si="0"/>
        <v>0</v>
      </c>
      <c r="E22" s="235"/>
      <c r="F22" s="235"/>
      <c r="G22" s="65"/>
      <c r="H22" s="124"/>
      <c r="I22" s="124"/>
      <c r="J22" s="124"/>
      <c r="K22" s="124"/>
      <c r="L22" s="81"/>
      <c r="M22" s="81"/>
      <c r="N22" s="81"/>
      <c r="O22" s="81"/>
      <c r="P22" s="81"/>
      <c r="Q22" s="65"/>
      <c r="R22" s="65"/>
      <c r="S22" s="65"/>
      <c r="T22" s="65"/>
      <c r="U22" s="65"/>
      <c r="V22" s="65"/>
      <c r="W22" s="65"/>
      <c r="X22" s="65"/>
      <c r="Y22" s="65"/>
    </row>
    <row r="23" spans="1:25" s="41" customFormat="1" ht="20.100000000000001" customHeight="1" thickBot="1">
      <c r="A23" s="248" t="s">
        <v>7</v>
      </c>
      <c r="B23" s="249">
        <f>B21+B22</f>
        <v>0</v>
      </c>
      <c r="C23" s="250" t="str">
        <f>別添３!I21</f>
        <v/>
      </c>
      <c r="D23" s="234">
        <f t="shared" si="0"/>
        <v>0</v>
      </c>
      <c r="E23" s="235"/>
      <c r="F23" s="235"/>
      <c r="G23" s="65"/>
      <c r="H23" s="124"/>
      <c r="I23" s="124"/>
      <c r="J23" s="124"/>
      <c r="K23" s="124"/>
      <c r="L23" s="81"/>
      <c r="M23" s="81"/>
      <c r="N23" s="81"/>
      <c r="O23" s="81"/>
      <c r="P23" s="81"/>
      <c r="Q23" s="65"/>
      <c r="R23" s="65"/>
      <c r="S23" s="65"/>
      <c r="T23" s="65"/>
      <c r="U23" s="65"/>
      <c r="V23" s="65"/>
      <c r="W23" s="65"/>
      <c r="X23" s="65"/>
      <c r="Y23" s="65"/>
    </row>
    <row r="24" spans="1:25" s="41" customFormat="1" ht="21.9" customHeight="1" thickBot="1">
      <c r="A24" s="251"/>
      <c r="B24" s="235"/>
      <c r="C24" s="235"/>
      <c r="D24" s="235"/>
      <c r="E24" s="235"/>
      <c r="F24" s="235"/>
      <c r="G24" s="65"/>
      <c r="H24" s="124"/>
      <c r="I24" s="124"/>
      <c r="J24" s="124"/>
      <c r="K24" s="124"/>
      <c r="L24" s="81"/>
      <c r="M24" s="81"/>
      <c r="N24" s="81"/>
      <c r="O24" s="81"/>
      <c r="P24" s="81"/>
      <c r="Q24" s="65"/>
      <c r="R24" s="65"/>
      <c r="S24" s="65"/>
      <c r="T24" s="65"/>
      <c r="U24" s="65"/>
      <c r="V24" s="65"/>
      <c r="W24" s="65"/>
      <c r="X24" s="65"/>
      <c r="Y24" s="65"/>
    </row>
    <row r="25" spans="1:25" s="41" customFormat="1" ht="21.9" customHeight="1" thickTop="1">
      <c r="A25" s="252"/>
      <c r="B25" s="253"/>
      <c r="C25" s="956" t="s">
        <v>165</v>
      </c>
      <c r="D25" s="958" t="s">
        <v>166</v>
      </c>
      <c r="E25" s="235"/>
      <c r="F25" s="235"/>
      <c r="G25" s="65"/>
      <c r="H25" s="124"/>
      <c r="I25" s="124"/>
      <c r="J25" s="124"/>
      <c r="K25" s="124"/>
      <c r="L25" s="81"/>
      <c r="M25" s="81"/>
      <c r="N25" s="81"/>
      <c r="O25" s="81"/>
      <c r="P25" s="81"/>
      <c r="Q25" s="65"/>
      <c r="R25" s="65"/>
      <c r="S25" s="65"/>
      <c r="T25" s="65"/>
      <c r="U25" s="65"/>
      <c r="V25" s="65"/>
      <c r="W25" s="65"/>
      <c r="X25" s="65"/>
      <c r="Y25" s="65"/>
    </row>
    <row r="26" spans="1:25" s="41" customFormat="1" ht="21" customHeight="1">
      <c r="A26" s="254"/>
      <c r="B26" s="255"/>
      <c r="C26" s="957"/>
      <c r="D26" s="959"/>
      <c r="E26" s="235"/>
      <c r="F26" s="235"/>
      <c r="G26" s="65"/>
      <c r="H26" s="124"/>
      <c r="I26" s="124"/>
      <c r="J26" s="124"/>
      <c r="K26" s="124"/>
      <c r="L26" s="81"/>
      <c r="M26" s="81"/>
      <c r="N26" s="81"/>
      <c r="O26" s="81"/>
      <c r="P26" s="81"/>
      <c r="Q26" s="65"/>
      <c r="R26" s="65"/>
      <c r="S26" s="65"/>
      <c r="T26" s="65"/>
      <c r="U26" s="65"/>
      <c r="V26" s="65"/>
      <c r="W26" s="65"/>
      <c r="X26" s="65"/>
      <c r="Y26" s="65"/>
    </row>
    <row r="27" spans="1:25" s="41" customFormat="1" ht="33" customHeight="1">
      <c r="A27" s="971" t="s">
        <v>15</v>
      </c>
      <c r="B27" s="256" t="s">
        <v>167</v>
      </c>
      <c r="C27" s="821" t="str">
        <f>IF(ISERROR('4補助事業に関する配分額'!B15/D10),"",ROUNDDOWN('4補助事業に関する配分額'!B15/D10,0))</f>
        <v/>
      </c>
      <c r="D27" s="822" t="str">
        <f>IF(ISERROR('4補助事業に関する配分額'!B15/F10),"",ROUNDDOWN('4補助事業に関する配分額'!B15/F10,0))</f>
        <v/>
      </c>
      <c r="E27" s="235"/>
      <c r="F27" s="235"/>
      <c r="G27" s="65"/>
      <c r="H27" s="127"/>
      <c r="I27" s="127"/>
      <c r="J27" s="127"/>
      <c r="K27" s="124"/>
      <c r="L27" s="81"/>
      <c r="M27" s="81"/>
      <c r="N27" s="81"/>
      <c r="O27" s="81"/>
      <c r="P27" s="81"/>
      <c r="Q27" s="65"/>
      <c r="R27" s="65"/>
      <c r="S27" s="65"/>
      <c r="T27" s="65"/>
      <c r="U27" s="65"/>
      <c r="V27" s="65"/>
      <c r="W27" s="65"/>
      <c r="X27" s="65"/>
      <c r="Y27" s="65"/>
    </row>
    <row r="28" spans="1:25" s="41" customFormat="1" ht="33" customHeight="1">
      <c r="A28" s="971"/>
      <c r="B28" s="256" t="s">
        <v>168</v>
      </c>
      <c r="C28" s="821" t="str">
        <f>IF(ISERROR('4補助事業に関する配分額'!C15/D10),"",ROUNDDOWN('4補助事業に関する配分額'!C15/D10,0))</f>
        <v/>
      </c>
      <c r="D28" s="822" t="str">
        <f>IF(ISERROR('4補助事業に関する配分額'!C15/F10),"",ROUNDDOWN('4補助事業に関する配分額'!C15/F10,0))</f>
        <v/>
      </c>
      <c r="E28" s="235"/>
      <c r="F28" s="235"/>
      <c r="G28" s="65"/>
      <c r="H28" s="127"/>
      <c r="I28" s="194"/>
      <c r="J28" s="124"/>
      <c r="K28" s="124"/>
      <c r="L28" s="81"/>
      <c r="M28" s="81"/>
      <c r="N28" s="81"/>
      <c r="O28" s="81"/>
      <c r="P28" s="81"/>
      <c r="Q28" s="65"/>
      <c r="R28" s="65"/>
      <c r="S28" s="65"/>
      <c r="T28" s="65"/>
      <c r="U28" s="65"/>
      <c r="V28" s="65"/>
      <c r="W28" s="65"/>
      <c r="X28" s="65"/>
      <c r="Y28" s="65"/>
    </row>
    <row r="29" spans="1:25" s="41" customFormat="1" ht="33" customHeight="1" thickBot="1">
      <c r="A29" s="972"/>
      <c r="B29" s="257" t="s">
        <v>169</v>
      </c>
      <c r="C29" s="823" t="str">
        <f>IF(ISERROR('4補助事業に関する配分額'!F15/D10),"",ROUNDDOWN('4補助事業に関する配分額'!F15/D10,0))</f>
        <v/>
      </c>
      <c r="D29" s="824" t="str">
        <f>IF(ISERROR('4補助事業に関する配分額'!G15/F10),"",ROUNDDOWN('4補助事業に関する配分額'!G15/F10,0))</f>
        <v/>
      </c>
      <c r="E29" s="235"/>
      <c r="F29" s="235"/>
      <c r="G29" s="65"/>
      <c r="H29" s="124"/>
      <c r="I29" s="127"/>
      <c r="J29" s="124"/>
      <c r="K29" s="124"/>
      <c r="L29" s="81"/>
      <c r="M29" s="81"/>
      <c r="N29" s="81"/>
      <c r="O29" s="81"/>
      <c r="P29" s="81"/>
      <c r="Q29" s="65"/>
      <c r="R29" s="65"/>
      <c r="S29" s="65"/>
      <c r="T29" s="65"/>
      <c r="U29" s="65"/>
      <c r="V29" s="65"/>
      <c r="W29" s="65"/>
      <c r="X29" s="65"/>
      <c r="Y29" s="65"/>
    </row>
    <row r="30" spans="1:25" s="41" customFormat="1" ht="21.9" customHeight="1" thickTop="1" thickBot="1">
      <c r="A30" s="981"/>
      <c r="B30" s="981"/>
      <c r="C30" s="981"/>
      <c r="D30" s="981"/>
      <c r="E30" s="235"/>
      <c r="F30" s="235"/>
      <c r="G30" s="65"/>
      <c r="H30" s="124"/>
      <c r="I30" s="124"/>
      <c r="J30" s="124"/>
      <c r="K30" s="124"/>
      <c r="L30" s="81"/>
      <c r="M30" s="81"/>
      <c r="N30" s="81"/>
      <c r="O30" s="81"/>
      <c r="P30" s="81"/>
      <c r="Q30" s="65"/>
      <c r="R30" s="65"/>
      <c r="S30" s="65"/>
      <c r="T30" s="65"/>
      <c r="U30" s="65"/>
      <c r="V30" s="65"/>
      <c r="W30" s="65"/>
      <c r="X30" s="65"/>
      <c r="Y30" s="65"/>
    </row>
    <row r="31" spans="1:25" s="41" customFormat="1" ht="21.9" customHeight="1">
      <c r="A31" s="982"/>
      <c r="B31" s="965"/>
      <c r="C31" s="979" t="s">
        <v>665</v>
      </c>
      <c r="D31" s="979" t="s">
        <v>226</v>
      </c>
      <c r="E31" s="979" t="s">
        <v>227</v>
      </c>
      <c r="F31" s="954" t="s">
        <v>228</v>
      </c>
      <c r="G31" s="65"/>
      <c r="H31" s="124"/>
      <c r="I31" s="124"/>
      <c r="J31" s="124"/>
      <c r="K31" s="124"/>
      <c r="L31" s="81"/>
      <c r="M31" s="81"/>
      <c r="N31" s="81"/>
      <c r="O31" s="81"/>
      <c r="P31" s="81"/>
      <c r="Q31" s="65"/>
      <c r="R31" s="65"/>
      <c r="S31" s="65"/>
      <c r="T31" s="65"/>
      <c r="U31" s="65"/>
      <c r="V31" s="65"/>
      <c r="W31" s="65"/>
      <c r="X31" s="65"/>
      <c r="Y31" s="65"/>
    </row>
    <row r="32" spans="1:25" s="41" customFormat="1" ht="21.9" customHeight="1" thickBot="1">
      <c r="A32" s="970"/>
      <c r="B32" s="983"/>
      <c r="C32" s="984"/>
      <c r="D32" s="984"/>
      <c r="E32" s="984"/>
      <c r="F32" s="997"/>
      <c r="G32" s="65"/>
      <c r="H32" s="124"/>
      <c r="I32" s="124"/>
      <c r="J32" s="124"/>
      <c r="K32" s="124"/>
      <c r="L32" s="81"/>
      <c r="M32" s="81"/>
      <c r="N32" s="81"/>
      <c r="O32" s="81"/>
      <c r="P32" s="81"/>
      <c r="Q32" s="65"/>
      <c r="R32" s="65"/>
      <c r="S32" s="65"/>
      <c r="T32" s="65"/>
      <c r="U32" s="65"/>
      <c r="V32" s="65"/>
      <c r="W32" s="65"/>
      <c r="X32" s="65"/>
      <c r="Y32" s="65"/>
    </row>
    <row r="33" spans="1:25" s="41" customFormat="1" ht="50.25" customHeight="1">
      <c r="A33" s="968" t="s">
        <v>729</v>
      </c>
      <c r="B33" s="226" t="s">
        <v>86</v>
      </c>
      <c r="C33" s="258">
        <f>IF(ISERROR(B8/'２建物の概要３事業実施に関する事項'!B15),0,B8/'２建物の概要３事業実施に関する事項'!B15*1000)</f>
        <v>0</v>
      </c>
      <c r="D33" s="259">
        <f>C33*0.058</f>
        <v>0</v>
      </c>
      <c r="E33" s="260" t="s">
        <v>108</v>
      </c>
      <c r="F33" s="261" t="s">
        <v>108</v>
      </c>
      <c r="G33" s="65"/>
      <c r="H33" s="123" t="s">
        <v>728</v>
      </c>
      <c r="I33" s="124"/>
      <c r="J33" s="124"/>
      <c r="K33" s="124"/>
      <c r="L33" s="81"/>
      <c r="M33" s="81"/>
      <c r="N33" s="81"/>
      <c r="O33" s="81"/>
      <c r="P33" s="81"/>
      <c r="Q33" s="65"/>
      <c r="R33" s="65"/>
      <c r="S33" s="65"/>
      <c r="T33" s="65"/>
      <c r="U33" s="65"/>
      <c r="V33" s="65"/>
      <c r="W33" s="65"/>
      <c r="X33" s="65"/>
      <c r="Y33" s="65"/>
    </row>
    <row r="34" spans="1:25" s="41" customFormat="1" ht="63" customHeight="1">
      <c r="A34" s="969"/>
      <c r="B34" s="262" t="s">
        <v>285</v>
      </c>
      <c r="C34" s="227">
        <f>IF(ISERROR(C8/'２建物の概要３事業実施に関する事項'!B$15),0,C8/'２建物の概要３事業実施に関する事項'!B$15*1000)</f>
        <v>0</v>
      </c>
      <c r="D34" s="259">
        <f>C34*0.058</f>
        <v>0</v>
      </c>
      <c r="E34" s="247">
        <f>IF(ISERROR(D8*1000/'２建物の概要３事業実施に関する事項'!$B$15),0,D8*1000/'２建物の概要３事業実施に関する事項'!$B$15)</f>
        <v>0</v>
      </c>
      <c r="F34" s="229">
        <f>E34*0.058</f>
        <v>0</v>
      </c>
      <c r="G34" s="65"/>
      <c r="H34" s="201"/>
      <c r="I34" s="124"/>
      <c r="J34" s="124"/>
      <c r="K34" s="124"/>
      <c r="L34" s="81"/>
      <c r="M34" s="81"/>
      <c r="N34" s="81"/>
      <c r="O34" s="81"/>
      <c r="P34" s="81"/>
      <c r="Q34" s="65"/>
      <c r="R34" s="65"/>
      <c r="S34" s="65"/>
      <c r="T34" s="65"/>
      <c r="U34" s="65"/>
      <c r="V34" s="65"/>
      <c r="W34" s="65"/>
      <c r="X34" s="65"/>
      <c r="Y34" s="65"/>
    </row>
    <row r="35" spans="1:25" s="41" customFormat="1" ht="66" customHeight="1">
      <c r="A35" s="969"/>
      <c r="B35" s="262" t="s">
        <v>286</v>
      </c>
      <c r="C35" s="227">
        <f>IF(ISERROR(C9/'２建物の概要３事業実施に関する事項'!B$15),0,C9/'２建物の概要３事業実施に関する事項'!B$15*1000)</f>
        <v>0</v>
      </c>
      <c r="D35" s="259">
        <f>C35*0.058</f>
        <v>0</v>
      </c>
      <c r="E35" s="247">
        <f>IF(ISERROR(D9*1000/'２建物の概要３事業実施に関する事項'!$B$15),0,D9*1000/'２建物の概要３事業実施に関する事項'!$B$15)</f>
        <v>0</v>
      </c>
      <c r="F35" s="229">
        <f>E35*0.058</f>
        <v>0</v>
      </c>
      <c r="G35" s="65"/>
      <c r="H35" s="201"/>
      <c r="I35" s="124"/>
      <c r="J35" s="124"/>
      <c r="K35" s="124"/>
      <c r="L35" s="81"/>
      <c r="M35" s="81"/>
      <c r="N35" s="81"/>
      <c r="O35" s="81"/>
      <c r="P35" s="81"/>
      <c r="Q35" s="65"/>
      <c r="R35" s="65"/>
      <c r="S35" s="65"/>
      <c r="T35" s="65"/>
      <c r="U35" s="65"/>
      <c r="V35" s="65"/>
      <c r="W35" s="65"/>
      <c r="X35" s="65"/>
      <c r="Y35" s="65"/>
    </row>
    <row r="36" spans="1:25" s="41" customFormat="1" ht="65.099999999999994" customHeight="1" thickBot="1">
      <c r="A36" s="970"/>
      <c r="B36" s="263" t="s">
        <v>287</v>
      </c>
      <c r="C36" s="232">
        <f>IF(ISERROR(C10/'２建物の概要３事業実施に関する事項'!B$15),0,C10/'２建物の概要３事業実施に関する事項'!B$15*1000)</f>
        <v>0</v>
      </c>
      <c r="D36" s="264">
        <f>C36*0.058</f>
        <v>0</v>
      </c>
      <c r="E36" s="250">
        <f>IF(ISERROR(D10*1000/'２建物の概要３事業実施に関する事項'!$B$15),0,D10*1000/'２建物の概要３事業実施に関する事項'!$B$15)</f>
        <v>0</v>
      </c>
      <c r="F36" s="234">
        <f>E36*0.058</f>
        <v>0</v>
      </c>
      <c r="G36" s="65"/>
      <c r="H36" s="201"/>
      <c r="I36" s="124"/>
      <c r="J36" s="124"/>
      <c r="K36" s="124"/>
      <c r="L36" s="81"/>
      <c r="M36" s="81"/>
      <c r="N36" s="81"/>
      <c r="O36" s="81"/>
      <c r="P36" s="81"/>
      <c r="Q36" s="65"/>
      <c r="R36" s="65"/>
      <c r="S36" s="65"/>
      <c r="T36" s="65"/>
      <c r="U36" s="65"/>
      <c r="V36" s="65"/>
      <c r="W36" s="65"/>
      <c r="X36" s="65"/>
      <c r="Y36" s="65"/>
    </row>
    <row r="37" spans="1:25" s="41" customFormat="1" ht="15" customHeight="1">
      <c r="A37" s="265" t="s">
        <v>288</v>
      </c>
      <c r="B37" s="266"/>
      <c r="C37" s="267"/>
      <c r="D37" s="267"/>
      <c r="E37" s="235"/>
      <c r="F37" s="235"/>
      <c r="G37" s="65"/>
      <c r="H37" s="124"/>
      <c r="I37" s="124"/>
      <c r="J37" s="124"/>
      <c r="K37" s="124"/>
      <c r="L37" s="81"/>
      <c r="M37" s="81"/>
      <c r="N37" s="81"/>
      <c r="O37" s="81"/>
      <c r="P37" s="81"/>
      <c r="Q37" s="65"/>
      <c r="R37" s="65"/>
      <c r="S37" s="65"/>
      <c r="T37" s="65"/>
      <c r="U37" s="65"/>
      <c r="V37" s="65"/>
      <c r="W37" s="65"/>
      <c r="X37" s="65"/>
      <c r="Y37" s="65"/>
    </row>
    <row r="38" spans="1:25" s="41" customFormat="1" ht="21.9" customHeight="1">
      <c r="A38" s="251"/>
      <c r="B38" s="235"/>
      <c r="C38" s="235"/>
      <c r="D38" s="235"/>
      <c r="E38" s="235"/>
      <c r="F38" s="235"/>
      <c r="G38" s="65"/>
      <c r="H38" s="124"/>
      <c r="I38" s="124"/>
      <c r="J38" s="124"/>
      <c r="K38" s="124"/>
      <c r="L38" s="81"/>
      <c r="M38" s="81"/>
      <c r="N38" s="81"/>
      <c r="O38" s="81"/>
      <c r="P38" s="81"/>
      <c r="Q38" s="65"/>
      <c r="R38" s="65"/>
      <c r="S38" s="65"/>
      <c r="T38" s="65"/>
      <c r="U38" s="65"/>
      <c r="V38" s="65"/>
      <c r="W38" s="65"/>
      <c r="X38" s="65"/>
      <c r="Y38" s="65"/>
    </row>
    <row r="39" spans="1:25" s="28" customFormat="1" ht="15.6" thickBot="1">
      <c r="A39" s="222" t="s">
        <v>289</v>
      </c>
      <c r="B39" s="223"/>
      <c r="C39" s="223"/>
      <c r="D39" s="223"/>
      <c r="E39" s="223"/>
      <c r="F39" s="223"/>
      <c r="G39" s="66"/>
      <c r="H39" s="124"/>
      <c r="I39" s="124"/>
      <c r="J39" s="124"/>
      <c r="K39" s="124"/>
      <c r="L39" s="81"/>
      <c r="M39" s="81"/>
      <c r="N39" s="81"/>
      <c r="O39" s="81"/>
      <c r="P39" s="81"/>
      <c r="Q39" s="66"/>
      <c r="R39" s="66"/>
      <c r="S39" s="66"/>
      <c r="T39" s="66"/>
      <c r="U39" s="66"/>
      <c r="V39" s="66"/>
      <c r="W39" s="66"/>
      <c r="X39" s="66"/>
      <c r="Y39" s="66"/>
    </row>
    <row r="40" spans="1:25" s="28" customFormat="1" ht="21.9" customHeight="1">
      <c r="A40" s="982"/>
      <c r="B40" s="965"/>
      <c r="C40" s="965" t="s">
        <v>754</v>
      </c>
      <c r="D40" s="985"/>
      <c r="E40" s="223"/>
      <c r="F40" s="223"/>
      <c r="G40" s="66"/>
      <c r="H40" s="124"/>
      <c r="I40" s="124"/>
      <c r="J40" s="124"/>
      <c r="K40" s="124"/>
      <c r="L40" s="81"/>
      <c r="M40" s="81"/>
      <c r="N40" s="81"/>
      <c r="O40" s="81"/>
      <c r="P40" s="81"/>
      <c r="Q40" s="66"/>
      <c r="R40" s="66"/>
      <c r="S40" s="66"/>
      <c r="T40" s="66"/>
      <c r="U40" s="66"/>
      <c r="V40" s="66"/>
      <c r="W40" s="66"/>
      <c r="X40" s="66"/>
      <c r="Y40" s="66"/>
    </row>
    <row r="41" spans="1:25" s="28" customFormat="1" ht="21.9" customHeight="1">
      <c r="A41" s="969" t="s">
        <v>161</v>
      </c>
      <c r="B41" s="967"/>
      <c r="C41" s="986"/>
      <c r="D41" s="987"/>
      <c r="E41" s="223"/>
      <c r="F41" s="223"/>
      <c r="G41" s="66"/>
      <c r="H41" s="123" t="s">
        <v>145</v>
      </c>
      <c r="I41" s="124"/>
      <c r="J41" s="124"/>
      <c r="K41" s="124"/>
      <c r="L41" s="81"/>
      <c r="M41" s="81"/>
      <c r="N41" s="81"/>
      <c r="O41" s="81"/>
      <c r="P41" s="81"/>
      <c r="Q41" s="66"/>
      <c r="R41" s="66"/>
      <c r="S41" s="66"/>
      <c r="T41" s="66"/>
      <c r="U41" s="66"/>
      <c r="V41" s="66"/>
      <c r="W41" s="66"/>
      <c r="X41" s="66"/>
      <c r="Y41" s="66"/>
    </row>
    <row r="42" spans="1:25" s="28" customFormat="1" ht="21.9" customHeight="1">
      <c r="A42" s="969" t="s">
        <v>290</v>
      </c>
      <c r="B42" s="967"/>
      <c r="C42" s="986"/>
      <c r="D42" s="987"/>
      <c r="E42" s="223"/>
      <c r="F42" s="223"/>
      <c r="G42" s="66"/>
      <c r="H42" s="123" t="s">
        <v>213</v>
      </c>
      <c r="I42" s="124"/>
      <c r="J42" s="124"/>
      <c r="K42" s="124"/>
      <c r="L42" s="128" t="str">
        <f>IF(C42="","",IF($C$41-$C$42&gt;=0,"応募要件クリア","要件未達"))</f>
        <v/>
      </c>
      <c r="M42" s="81"/>
      <c r="N42" s="81"/>
      <c r="O42" s="81"/>
      <c r="P42" s="81"/>
      <c r="Q42" s="66"/>
      <c r="R42" s="66"/>
      <c r="S42" s="66"/>
      <c r="T42" s="66"/>
      <c r="U42" s="66"/>
      <c r="V42" s="66"/>
      <c r="W42" s="66"/>
      <c r="X42" s="66"/>
      <c r="Y42" s="66"/>
    </row>
    <row r="43" spans="1:25" s="28" customFormat="1" ht="21.9" customHeight="1" thickBot="1">
      <c r="A43" s="970" t="s">
        <v>118</v>
      </c>
      <c r="B43" s="983"/>
      <c r="C43" s="988" t="str">
        <f>IF(ISERROR(1-(C42/C41)),"",ROUNDDOWN(1-(C42/C41),3))</f>
        <v/>
      </c>
      <c r="D43" s="989"/>
      <c r="E43" s="223"/>
      <c r="F43" s="223"/>
      <c r="G43" s="66"/>
      <c r="H43" s="124"/>
      <c r="I43" s="124"/>
      <c r="J43" s="124"/>
      <c r="K43" s="124"/>
      <c r="L43" s="81"/>
      <c r="M43" s="81"/>
      <c r="N43" s="81"/>
      <c r="O43" s="81"/>
      <c r="P43" s="81"/>
      <c r="Q43" s="66"/>
      <c r="R43" s="66"/>
      <c r="S43" s="66"/>
      <c r="T43" s="66"/>
      <c r="U43" s="66"/>
      <c r="V43" s="66"/>
      <c r="W43" s="66"/>
      <c r="X43" s="66"/>
      <c r="Y43" s="66"/>
    </row>
    <row r="44" spans="1:25" s="28" customFormat="1" ht="21.9" customHeight="1">
      <c r="A44" s="268"/>
      <c r="B44" s="223"/>
      <c r="C44" s="223"/>
      <c r="D44" s="223"/>
      <c r="E44" s="223"/>
      <c r="F44" s="223"/>
      <c r="G44" s="66"/>
      <c r="H44" s="124"/>
      <c r="I44" s="124"/>
      <c r="J44" s="124"/>
      <c r="K44" s="124"/>
      <c r="L44" s="81"/>
      <c r="M44" s="81"/>
      <c r="N44" s="81"/>
      <c r="O44" s="81"/>
      <c r="P44" s="81"/>
      <c r="Q44" s="66"/>
      <c r="R44" s="66"/>
      <c r="S44" s="66"/>
      <c r="T44" s="66"/>
      <c r="U44" s="66"/>
      <c r="V44" s="66"/>
      <c r="W44" s="66"/>
      <c r="X44" s="66"/>
      <c r="Y44" s="66"/>
    </row>
    <row r="45" spans="1:25" s="28" customFormat="1" ht="20.100000000000001" customHeight="1" thickBot="1">
      <c r="A45" s="222" t="s">
        <v>49</v>
      </c>
      <c r="B45" s="223"/>
      <c r="C45" s="223"/>
      <c r="D45" s="223"/>
      <c r="E45" s="223"/>
      <c r="F45" s="223"/>
      <c r="G45" s="66"/>
      <c r="H45" s="124"/>
      <c r="I45" s="124"/>
      <c r="J45" s="124"/>
      <c r="K45" s="124"/>
      <c r="L45" s="81"/>
      <c r="M45" s="81"/>
      <c r="N45" s="81"/>
      <c r="O45" s="81"/>
      <c r="P45" s="81"/>
      <c r="Q45" s="66"/>
      <c r="R45" s="66"/>
      <c r="S45" s="66"/>
      <c r="T45" s="66"/>
      <c r="U45" s="66"/>
      <c r="V45" s="66"/>
      <c r="W45" s="66"/>
      <c r="X45" s="66"/>
      <c r="Y45" s="66"/>
    </row>
    <row r="46" spans="1:25" s="41" customFormat="1" ht="45.75" customHeight="1" thickBot="1">
      <c r="A46" s="269"/>
      <c r="B46" s="270" t="s">
        <v>50</v>
      </c>
      <c r="C46" s="271" t="s">
        <v>756</v>
      </c>
      <c r="D46" s="271" t="s">
        <v>162</v>
      </c>
      <c r="E46" s="272" t="s">
        <v>755</v>
      </c>
      <c r="F46" s="235"/>
      <c r="G46" s="65"/>
      <c r="H46" s="124"/>
      <c r="I46" s="124"/>
      <c r="J46" s="124"/>
      <c r="K46" s="124"/>
      <c r="L46" s="81"/>
      <c r="M46" s="81"/>
      <c r="N46" s="81"/>
      <c r="O46" s="81"/>
      <c r="P46" s="81"/>
      <c r="Q46" s="65"/>
      <c r="R46" s="65"/>
      <c r="S46" s="65"/>
      <c r="T46" s="65"/>
      <c r="U46" s="65"/>
      <c r="V46" s="65"/>
      <c r="W46" s="65"/>
      <c r="X46" s="65"/>
      <c r="Y46" s="65"/>
    </row>
    <row r="47" spans="1:25" s="41" customFormat="1" ht="15" customHeight="1">
      <c r="A47" s="1001" t="s">
        <v>51</v>
      </c>
      <c r="B47" s="273" t="s">
        <v>56</v>
      </c>
      <c r="C47" s="993"/>
      <c r="D47" s="993"/>
      <c r="E47" s="990"/>
      <c r="F47" s="235"/>
      <c r="G47" s="65"/>
      <c r="H47" s="124"/>
      <c r="I47" s="124"/>
      <c r="J47" s="124"/>
      <c r="K47" s="124"/>
      <c r="L47" s="81"/>
      <c r="M47" s="81"/>
      <c r="N47" s="81"/>
      <c r="O47" s="81"/>
      <c r="P47" s="81"/>
      <c r="Q47" s="65"/>
      <c r="R47" s="65"/>
      <c r="S47" s="65"/>
      <c r="T47" s="65"/>
      <c r="U47" s="65"/>
      <c r="V47" s="65"/>
      <c r="W47" s="65"/>
      <c r="X47" s="65"/>
      <c r="Y47" s="65"/>
    </row>
    <row r="48" spans="1:25" s="41" customFormat="1" ht="15" customHeight="1">
      <c r="A48" s="1002"/>
      <c r="B48" s="274"/>
      <c r="C48" s="994"/>
      <c r="D48" s="994"/>
      <c r="E48" s="991"/>
      <c r="F48" s="235"/>
      <c r="G48" s="65"/>
      <c r="H48" s="124"/>
      <c r="I48" s="124"/>
      <c r="J48" s="124"/>
      <c r="K48" s="124"/>
      <c r="L48" s="81"/>
      <c r="M48" s="81"/>
      <c r="N48" s="81"/>
      <c r="O48" s="81"/>
      <c r="P48" s="81"/>
      <c r="Q48" s="65"/>
      <c r="R48" s="65"/>
      <c r="S48" s="65"/>
      <c r="T48" s="65"/>
      <c r="U48" s="65"/>
      <c r="V48" s="65"/>
      <c r="W48" s="65"/>
      <c r="X48" s="65"/>
      <c r="Y48" s="65"/>
    </row>
    <row r="49" spans="1:25" s="41" customFormat="1" ht="15" customHeight="1">
      <c r="A49" s="1002"/>
      <c r="B49" s="275" t="s">
        <v>57</v>
      </c>
      <c r="C49" s="994"/>
      <c r="D49" s="994"/>
      <c r="E49" s="991"/>
      <c r="F49" s="235"/>
      <c r="G49" s="65"/>
      <c r="H49" s="124"/>
      <c r="I49" s="124"/>
      <c r="J49" s="124"/>
      <c r="K49" s="124"/>
      <c r="L49" s="81"/>
      <c r="M49" s="81"/>
      <c r="N49" s="81"/>
      <c r="O49" s="81"/>
      <c r="P49" s="81"/>
      <c r="Q49" s="65"/>
      <c r="R49" s="65"/>
      <c r="S49" s="65"/>
      <c r="T49" s="65"/>
      <c r="U49" s="65"/>
      <c r="V49" s="65"/>
      <c r="W49" s="65"/>
      <c r="X49" s="65"/>
      <c r="Y49" s="65"/>
    </row>
    <row r="50" spans="1:25" s="41" customFormat="1" ht="15" customHeight="1" thickBot="1">
      <c r="A50" s="1003"/>
      <c r="B50" s="276"/>
      <c r="C50" s="995"/>
      <c r="D50" s="995"/>
      <c r="E50" s="992"/>
      <c r="F50" s="235"/>
      <c r="G50" s="65"/>
      <c r="H50" s="124"/>
      <c r="I50" s="124"/>
      <c r="J50" s="124"/>
      <c r="K50" s="124"/>
      <c r="L50" s="81"/>
      <c r="M50" s="81"/>
      <c r="N50" s="81"/>
      <c r="O50" s="81"/>
      <c r="P50" s="81"/>
      <c r="Q50" s="65"/>
      <c r="R50" s="65"/>
      <c r="S50" s="65"/>
      <c r="T50" s="65"/>
      <c r="U50" s="65"/>
      <c r="V50" s="65"/>
      <c r="W50" s="65"/>
      <c r="X50" s="65"/>
      <c r="Y50" s="65"/>
    </row>
    <row r="51" spans="1:25" s="41" customFormat="1" ht="15" customHeight="1">
      <c r="A51" s="1001" t="s">
        <v>52</v>
      </c>
      <c r="B51" s="273" t="s">
        <v>55</v>
      </c>
      <c r="C51" s="998"/>
      <c r="D51" s="998"/>
      <c r="E51" s="990"/>
      <c r="F51" s="235"/>
      <c r="G51" s="65"/>
      <c r="H51" s="124"/>
      <c r="I51" s="124"/>
      <c r="J51" s="124"/>
      <c r="K51" s="124"/>
      <c r="L51" s="81"/>
      <c r="M51" s="81"/>
      <c r="N51" s="81"/>
      <c r="O51" s="81"/>
      <c r="P51" s="81"/>
      <c r="Q51" s="65"/>
      <c r="R51" s="65"/>
      <c r="S51" s="65"/>
      <c r="T51" s="65"/>
      <c r="U51" s="65"/>
      <c r="V51" s="65"/>
      <c r="W51" s="65"/>
      <c r="X51" s="65"/>
      <c r="Y51" s="65"/>
    </row>
    <row r="52" spans="1:25" s="41" customFormat="1" ht="15" customHeight="1">
      <c r="A52" s="1002"/>
      <c r="B52" s="277"/>
      <c r="C52" s="999"/>
      <c r="D52" s="999"/>
      <c r="E52" s="991"/>
      <c r="F52" s="235"/>
      <c r="G52" s="65"/>
      <c r="H52" s="124"/>
      <c r="I52" s="124"/>
      <c r="J52" s="124"/>
      <c r="K52" s="124"/>
      <c r="L52" s="81"/>
      <c r="M52" s="81"/>
      <c r="N52" s="81"/>
      <c r="O52" s="81"/>
      <c r="P52" s="81"/>
      <c r="Q52" s="65"/>
      <c r="R52" s="65"/>
      <c r="S52" s="65"/>
      <c r="T52" s="65"/>
      <c r="U52" s="65"/>
      <c r="V52" s="65"/>
      <c r="W52" s="65"/>
      <c r="X52" s="65"/>
      <c r="Y52" s="65"/>
    </row>
    <row r="53" spans="1:25" s="41" customFormat="1" ht="15" customHeight="1">
      <c r="A53" s="1002"/>
      <c r="B53" s="275" t="s">
        <v>730</v>
      </c>
      <c r="C53" s="999"/>
      <c r="D53" s="999"/>
      <c r="E53" s="991"/>
      <c r="F53" s="235"/>
      <c r="G53" s="65"/>
      <c r="H53" s="124"/>
      <c r="I53" s="124"/>
      <c r="J53" s="124"/>
      <c r="K53" s="124"/>
      <c r="L53" s="81"/>
      <c r="M53" s="81"/>
      <c r="N53" s="81"/>
      <c r="O53" s="81"/>
      <c r="P53" s="81"/>
      <c r="Q53" s="65"/>
      <c r="R53" s="65"/>
      <c r="S53" s="65"/>
      <c r="T53" s="65"/>
      <c r="U53" s="65"/>
      <c r="V53" s="65"/>
      <c r="W53" s="65"/>
      <c r="X53" s="65"/>
      <c r="Y53" s="65"/>
    </row>
    <row r="54" spans="1:25" s="41" customFormat="1" ht="15" customHeight="1" thickBot="1">
      <c r="A54" s="1003"/>
      <c r="B54" s="278"/>
      <c r="C54" s="1000"/>
      <c r="D54" s="1000"/>
      <c r="E54" s="992"/>
      <c r="F54" s="235"/>
      <c r="G54" s="65"/>
      <c r="H54" s="124"/>
      <c r="I54" s="124"/>
      <c r="J54" s="124"/>
      <c r="K54" s="124"/>
      <c r="L54" s="81"/>
      <c r="M54" s="81"/>
      <c r="N54" s="81"/>
      <c r="O54" s="81"/>
      <c r="P54" s="81"/>
      <c r="Q54" s="65"/>
      <c r="R54" s="65"/>
      <c r="S54" s="65"/>
      <c r="T54" s="65"/>
      <c r="U54" s="65"/>
      <c r="V54" s="65"/>
      <c r="W54" s="65"/>
      <c r="X54" s="65"/>
      <c r="Y54" s="65"/>
    </row>
    <row r="55" spans="1:25" s="41" customFormat="1" ht="15" customHeight="1">
      <c r="A55" s="1001" t="s">
        <v>53</v>
      </c>
      <c r="B55" s="279"/>
      <c r="C55" s="998"/>
      <c r="D55" s="998"/>
      <c r="E55" s="990"/>
      <c r="F55" s="235"/>
      <c r="G55" s="65"/>
      <c r="H55" s="124"/>
      <c r="I55" s="124"/>
      <c r="J55" s="124"/>
      <c r="K55" s="124"/>
      <c r="L55" s="81"/>
      <c r="M55" s="81"/>
      <c r="N55" s="81"/>
      <c r="O55" s="81"/>
      <c r="P55" s="81"/>
      <c r="Q55" s="65"/>
      <c r="R55" s="65"/>
      <c r="S55" s="65"/>
      <c r="T55" s="65"/>
      <c r="U55" s="65"/>
      <c r="V55" s="65"/>
      <c r="W55" s="65"/>
      <c r="X55" s="65"/>
      <c r="Y55" s="65"/>
    </row>
    <row r="56" spans="1:25" s="41" customFormat="1" ht="15" customHeight="1">
      <c r="A56" s="1002"/>
      <c r="B56" s="277"/>
      <c r="C56" s="999"/>
      <c r="D56" s="999"/>
      <c r="E56" s="991"/>
      <c r="F56" s="235"/>
      <c r="G56" s="65"/>
      <c r="H56" s="124"/>
      <c r="I56" s="124"/>
      <c r="J56" s="124"/>
      <c r="K56" s="124"/>
      <c r="L56" s="81"/>
      <c r="M56" s="81"/>
      <c r="N56" s="81"/>
      <c r="O56" s="81"/>
      <c r="P56" s="81"/>
      <c r="Q56" s="65"/>
      <c r="R56" s="65"/>
      <c r="S56" s="65"/>
      <c r="T56" s="65"/>
      <c r="U56" s="65"/>
      <c r="V56" s="65"/>
      <c r="W56" s="65"/>
      <c r="X56" s="65"/>
      <c r="Y56" s="65"/>
    </row>
    <row r="57" spans="1:25" s="41" customFormat="1" ht="15" customHeight="1" thickBot="1">
      <c r="A57" s="1003"/>
      <c r="B57" s="278"/>
      <c r="C57" s="1000"/>
      <c r="D57" s="1000"/>
      <c r="E57" s="992"/>
      <c r="F57" s="235"/>
      <c r="G57" s="65"/>
      <c r="H57" s="124"/>
      <c r="I57" s="124"/>
      <c r="J57" s="124"/>
      <c r="K57" s="124"/>
      <c r="L57" s="81"/>
      <c r="M57" s="81"/>
      <c r="N57" s="81"/>
      <c r="O57" s="81"/>
      <c r="P57" s="81"/>
      <c r="Q57" s="65"/>
      <c r="R57" s="65"/>
      <c r="S57" s="65"/>
      <c r="T57" s="65"/>
      <c r="U57" s="65"/>
      <c r="V57" s="65"/>
      <c r="W57" s="65"/>
      <c r="X57" s="65"/>
      <c r="Y57" s="65"/>
    </row>
    <row r="58" spans="1:25" s="41" customFormat="1" ht="15" customHeight="1">
      <c r="A58" s="1001" t="s">
        <v>54</v>
      </c>
      <c r="B58" s="273" t="s">
        <v>163</v>
      </c>
      <c r="C58" s="998"/>
      <c r="D58" s="998"/>
      <c r="E58" s="990"/>
      <c r="F58" s="235"/>
      <c r="G58" s="65"/>
      <c r="H58" s="124"/>
      <c r="I58" s="124"/>
      <c r="J58" s="124"/>
      <c r="K58" s="124"/>
      <c r="L58" s="81"/>
      <c r="M58" s="81"/>
      <c r="N58" s="81"/>
      <c r="O58" s="81"/>
      <c r="P58" s="81"/>
      <c r="Q58" s="65"/>
      <c r="R58" s="65"/>
      <c r="S58" s="65"/>
      <c r="T58" s="65"/>
      <c r="U58" s="65"/>
      <c r="V58" s="65"/>
      <c r="W58" s="65"/>
      <c r="X58" s="65"/>
      <c r="Y58" s="65"/>
    </row>
    <row r="59" spans="1:25" s="41" customFormat="1" ht="15" customHeight="1">
      <c r="A59" s="1002"/>
      <c r="B59" s="277"/>
      <c r="C59" s="999"/>
      <c r="D59" s="999"/>
      <c r="E59" s="991"/>
      <c r="F59" s="235"/>
      <c r="G59" s="65"/>
      <c r="H59" s="124"/>
      <c r="I59" s="124"/>
      <c r="J59" s="124"/>
      <c r="K59" s="124"/>
      <c r="L59" s="81"/>
      <c r="M59" s="81"/>
      <c r="N59" s="81"/>
      <c r="O59" s="81"/>
      <c r="P59" s="81"/>
      <c r="Q59" s="65"/>
      <c r="R59" s="65"/>
      <c r="S59" s="65"/>
      <c r="T59" s="65"/>
      <c r="U59" s="65"/>
      <c r="V59" s="65"/>
      <c r="W59" s="65"/>
      <c r="X59" s="65"/>
      <c r="Y59" s="65"/>
    </row>
    <row r="60" spans="1:25" s="41" customFormat="1" ht="15" customHeight="1">
      <c r="A60" s="1002"/>
      <c r="B60" s="275" t="s">
        <v>164</v>
      </c>
      <c r="C60" s="999"/>
      <c r="D60" s="999"/>
      <c r="E60" s="991"/>
      <c r="F60" s="235"/>
      <c r="G60" s="65"/>
      <c r="H60" s="124"/>
      <c r="I60" s="124"/>
      <c r="J60" s="124"/>
      <c r="K60" s="124"/>
      <c r="L60" s="81"/>
      <c r="M60" s="81"/>
      <c r="N60" s="81"/>
      <c r="O60" s="81"/>
      <c r="P60" s="81"/>
      <c r="Q60" s="65"/>
      <c r="R60" s="65"/>
      <c r="S60" s="65"/>
      <c r="T60" s="65"/>
      <c r="U60" s="65"/>
      <c r="V60" s="65"/>
      <c r="W60" s="65"/>
      <c r="X60" s="65"/>
      <c r="Y60" s="65"/>
    </row>
    <row r="61" spans="1:25" s="41" customFormat="1" ht="15" customHeight="1" thickBot="1">
      <c r="A61" s="1003"/>
      <c r="B61" s="278"/>
      <c r="C61" s="1000"/>
      <c r="D61" s="1000"/>
      <c r="E61" s="992"/>
      <c r="F61" s="235"/>
      <c r="G61" s="65"/>
      <c r="H61" s="124"/>
      <c r="I61" s="124"/>
      <c r="J61" s="124"/>
      <c r="K61" s="124"/>
      <c r="L61" s="81"/>
      <c r="M61" s="81"/>
      <c r="N61" s="81"/>
      <c r="O61" s="81"/>
      <c r="P61" s="81"/>
      <c r="Q61" s="65"/>
      <c r="R61" s="65"/>
      <c r="S61" s="65"/>
      <c r="T61" s="65"/>
      <c r="U61" s="65"/>
      <c r="V61" s="65"/>
      <c r="W61" s="65"/>
      <c r="X61" s="65"/>
      <c r="Y61" s="65"/>
    </row>
    <row r="62" spans="1:25" ht="20.100000000000001" customHeight="1">
      <c r="A62" s="13"/>
      <c r="C62" s="7"/>
      <c r="D62" s="7"/>
      <c r="E62" s="7"/>
    </row>
    <row r="63" spans="1:25">
      <c r="A63" s="20"/>
      <c r="C63" s="7"/>
      <c r="D63" s="7"/>
      <c r="E63" s="7"/>
    </row>
  </sheetData>
  <mergeCells count="43">
    <mergeCell ref="A2:F2"/>
    <mergeCell ref="E31:E32"/>
    <mergeCell ref="F31:F32"/>
    <mergeCell ref="E58:E61"/>
    <mergeCell ref="C58:C61"/>
    <mergeCell ref="D58:D61"/>
    <mergeCell ref="A47:A50"/>
    <mergeCell ref="A51:A54"/>
    <mergeCell ref="A55:A57"/>
    <mergeCell ref="A58:A61"/>
    <mergeCell ref="E47:E50"/>
    <mergeCell ref="C51:C54"/>
    <mergeCell ref="D51:D54"/>
    <mergeCell ref="E51:E54"/>
    <mergeCell ref="C55:C57"/>
    <mergeCell ref="D55:D57"/>
    <mergeCell ref="E55:E57"/>
    <mergeCell ref="C47:C50"/>
    <mergeCell ref="D47:D50"/>
    <mergeCell ref="A41:B41"/>
    <mergeCell ref="A42:B42"/>
    <mergeCell ref="A43:B43"/>
    <mergeCell ref="A40:B40"/>
    <mergeCell ref="C40:D40"/>
    <mergeCell ref="C41:D41"/>
    <mergeCell ref="C42:D42"/>
    <mergeCell ref="C43:D43"/>
    <mergeCell ref="A33:A36"/>
    <mergeCell ref="A27:A29"/>
    <mergeCell ref="B8:B10"/>
    <mergeCell ref="D12:D13"/>
    <mergeCell ref="B6:B7"/>
    <mergeCell ref="C6:C7"/>
    <mergeCell ref="A30:D30"/>
    <mergeCell ref="A31:B32"/>
    <mergeCell ref="C31:C32"/>
    <mergeCell ref="D31:D32"/>
    <mergeCell ref="F6:F7"/>
    <mergeCell ref="C25:C26"/>
    <mergeCell ref="D25:D26"/>
    <mergeCell ref="D6:E6"/>
    <mergeCell ref="A12:A15"/>
    <mergeCell ref="B12:C13"/>
  </mergeCells>
  <phoneticPr fontId="2"/>
  <dataValidations count="1">
    <dataValidation type="list" allowBlank="1" showInputMessage="1" sqref="E47:E61">
      <formula1>"自家消費,系統連携,全量売電"</formula1>
    </dataValidation>
  </dataValidations>
  <pageMargins left="0.70866141732283472" right="0" top="0.74803149606299213" bottom="0.74803149606299213" header="0.31496062992125984" footer="0.31496062992125984"/>
  <pageSetup paperSize="9" orientation="portrait" r:id="rId1"/>
  <rowBreaks count="2" manualBreakCount="2">
    <brk id="30" max="5" man="1"/>
    <brk id="44" max="5" man="1"/>
  </rowBreaks>
  <ignoredErrors>
    <ignoredError sqref="E34:E36"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32"/>
  <sheetViews>
    <sheetView showGridLines="0" zoomScaleNormal="100" zoomScaleSheetLayoutView="100" workbookViewId="0">
      <selection activeCell="E19" sqref="E19:G19"/>
    </sheetView>
  </sheetViews>
  <sheetFormatPr defaultRowHeight="18"/>
  <cols>
    <col min="1" max="1" width="15.5" customWidth="1"/>
    <col min="2" max="4" width="12.59765625" customWidth="1"/>
    <col min="5" max="5" width="4.59765625" customWidth="1"/>
    <col min="6" max="6" width="9.5" customWidth="1"/>
    <col min="7" max="7" width="12.59765625" customWidth="1"/>
    <col min="8" max="8" width="7.09765625" customWidth="1"/>
    <col min="9" max="9" width="13.5" style="57" customWidth="1"/>
    <col min="10" max="10" width="12.69921875" style="57" customWidth="1"/>
    <col min="11" max="29" width="9" style="57"/>
  </cols>
  <sheetData>
    <row r="1" spans="1:17">
      <c r="A1" s="29" t="s">
        <v>839</v>
      </c>
      <c r="B1" s="29"/>
      <c r="C1" s="31"/>
      <c r="D1" s="31"/>
      <c r="E1" s="31"/>
      <c r="F1" s="31"/>
      <c r="G1" s="56"/>
      <c r="H1" s="135" t="str">
        <f>IF('１申請者概要'!$B$9="","","申請者名："&amp;'１申請者概要'!$B$9)</f>
        <v/>
      </c>
    </row>
    <row r="2" spans="1:17">
      <c r="A2" s="996" t="str">
        <f>注意事項等!A2</f>
        <v>福島県ＺＥＢ化モデル事業補助金</v>
      </c>
      <c r="B2" s="996"/>
      <c r="C2" s="996"/>
      <c r="D2" s="996"/>
      <c r="E2" s="996"/>
      <c r="F2" s="996"/>
      <c r="G2" s="996"/>
      <c r="H2" s="996"/>
    </row>
    <row r="3" spans="1:17" s="57" customFormat="1">
      <c r="A3" s="18"/>
      <c r="B3" s="18"/>
      <c r="C3"/>
      <c r="D3"/>
      <c r="E3"/>
      <c r="F3"/>
      <c r="G3"/>
      <c r="H3"/>
    </row>
    <row r="4" spans="1:17" s="57" customFormat="1" ht="18.600000000000001" thickBot="1">
      <c r="A4" s="18"/>
      <c r="B4" s="18"/>
      <c r="C4"/>
      <c r="D4"/>
      <c r="E4"/>
      <c r="F4"/>
      <c r="G4"/>
      <c r="H4"/>
    </row>
    <row r="5" spans="1:17" s="57" customFormat="1" ht="48" customHeight="1">
      <c r="A5" s="784"/>
      <c r="B5" s="785" t="s">
        <v>706</v>
      </c>
      <c r="C5" s="785" t="s">
        <v>708</v>
      </c>
      <c r="D5" s="785" t="s">
        <v>710</v>
      </c>
      <c r="E5" s="785" t="s">
        <v>712</v>
      </c>
      <c r="F5" s="785" t="s">
        <v>722</v>
      </c>
      <c r="G5" s="785" t="s">
        <v>723</v>
      </c>
      <c r="H5" s="1018" t="s">
        <v>693</v>
      </c>
      <c r="K5" s="1017" t="s">
        <v>748</v>
      </c>
      <c r="L5" s="1017"/>
      <c r="M5" s="1017"/>
      <c r="N5" s="1017"/>
      <c r="O5" s="1017"/>
      <c r="P5" s="1017"/>
      <c r="Q5" s="1017"/>
    </row>
    <row r="6" spans="1:17" s="57" customFormat="1" ht="18.75" customHeight="1">
      <c r="A6" s="786"/>
      <c r="B6" s="777" t="s">
        <v>707</v>
      </c>
      <c r="C6" s="777" t="s">
        <v>709</v>
      </c>
      <c r="D6" s="777" t="s">
        <v>711</v>
      </c>
      <c r="E6" s="91" t="s">
        <v>713</v>
      </c>
      <c r="F6" s="777" t="s">
        <v>714</v>
      </c>
      <c r="G6" s="777" t="s">
        <v>715</v>
      </c>
      <c r="H6" s="1019"/>
      <c r="K6" s="1016" t="s">
        <v>750</v>
      </c>
      <c r="L6" s="1016"/>
      <c r="M6" s="1016"/>
      <c r="N6" s="1016"/>
      <c r="O6" s="1016"/>
      <c r="P6" s="1016"/>
      <c r="Q6" s="1016"/>
    </row>
    <row r="7" spans="1:17" ht="18.75" customHeight="1">
      <c r="A7" s="793" t="s">
        <v>694</v>
      </c>
      <c r="B7" s="778"/>
      <c r="C7" s="778"/>
      <c r="D7" s="778"/>
      <c r="E7" s="813"/>
      <c r="F7" s="779">
        <f>'5導入効果'!B16*E7</f>
        <v>0</v>
      </c>
      <c r="G7" s="780">
        <f>'5導入効果'!D16*E7</f>
        <v>0</v>
      </c>
      <c r="H7" s="776"/>
      <c r="J7" s="57" t="s">
        <v>695</v>
      </c>
      <c r="K7" s="1016"/>
      <c r="L7" s="1016"/>
      <c r="M7" s="1016"/>
      <c r="N7" s="1016"/>
      <c r="O7" s="1016"/>
      <c r="P7" s="1016"/>
      <c r="Q7" s="1016"/>
    </row>
    <row r="8" spans="1:17" ht="18.75" customHeight="1">
      <c r="A8" s="793" t="s">
        <v>696</v>
      </c>
      <c r="B8" s="778"/>
      <c r="C8" s="778"/>
      <c r="D8" s="778"/>
      <c r="E8" s="813">
        <v>15</v>
      </c>
      <c r="F8" s="779">
        <f>'5導入効果'!B17*E8</f>
        <v>0</v>
      </c>
      <c r="G8" s="780">
        <f>'5導入効果'!D17*E8</f>
        <v>0</v>
      </c>
      <c r="H8" s="776"/>
      <c r="J8" s="57" t="s">
        <v>697</v>
      </c>
      <c r="K8" s="1016" t="s">
        <v>751</v>
      </c>
      <c r="L8" s="1016"/>
      <c r="M8" s="1016"/>
      <c r="N8" s="1016"/>
      <c r="O8" s="1016"/>
      <c r="P8" s="1016"/>
      <c r="Q8" s="1016"/>
    </row>
    <row r="9" spans="1:17" s="57" customFormat="1" ht="18.75" customHeight="1">
      <c r="A9" s="793" t="s">
        <v>698</v>
      </c>
      <c r="B9" s="778"/>
      <c r="C9" s="794">
        <v>0</v>
      </c>
      <c r="D9" s="794">
        <v>0</v>
      </c>
      <c r="E9" s="813">
        <v>15</v>
      </c>
      <c r="F9" s="779">
        <f>'5導入効果'!B18*E9</f>
        <v>0</v>
      </c>
      <c r="G9" s="780">
        <f>'5導入効果'!D18*E9</f>
        <v>0</v>
      </c>
      <c r="H9" s="787"/>
      <c r="K9" s="1016"/>
      <c r="L9" s="1016"/>
      <c r="M9" s="1016"/>
      <c r="N9" s="1016"/>
      <c r="O9" s="1016"/>
      <c r="P9" s="1016"/>
      <c r="Q9" s="1016"/>
    </row>
    <row r="10" spans="1:17" ht="18.75" customHeight="1">
      <c r="A10" s="793" t="s">
        <v>699</v>
      </c>
      <c r="B10" s="778"/>
      <c r="C10" s="778"/>
      <c r="D10" s="778"/>
      <c r="E10" s="813">
        <v>15</v>
      </c>
      <c r="F10" s="779">
        <f>'5導入効果'!B19*E10</f>
        <v>0</v>
      </c>
      <c r="G10" s="780">
        <f>'5導入効果'!D19*E10</f>
        <v>0</v>
      </c>
      <c r="H10" s="776"/>
      <c r="K10" s="1016" t="s">
        <v>749</v>
      </c>
      <c r="L10" s="1016"/>
      <c r="M10" s="1016"/>
      <c r="N10" s="1016"/>
      <c r="O10" s="1016"/>
      <c r="P10" s="1016"/>
      <c r="Q10" s="1016"/>
    </row>
    <row r="11" spans="1:17" s="57" customFormat="1">
      <c r="A11" s="793" t="s">
        <v>700</v>
      </c>
      <c r="B11" s="778"/>
      <c r="C11" s="794">
        <v>0</v>
      </c>
      <c r="D11" s="794">
        <v>0</v>
      </c>
      <c r="E11" s="814"/>
      <c r="F11" s="779">
        <f>'5導入効果'!B20*E11</f>
        <v>0</v>
      </c>
      <c r="G11" s="780">
        <f>'5導入効果'!D20*E11</f>
        <v>0</v>
      </c>
      <c r="H11" s="776" t="s">
        <v>697</v>
      </c>
    </row>
    <row r="12" spans="1:17" s="57" customFormat="1">
      <c r="A12" s="793" t="s">
        <v>701</v>
      </c>
      <c r="B12" s="778"/>
      <c r="C12" s="778"/>
      <c r="D12" s="778"/>
      <c r="E12" s="814"/>
      <c r="F12" s="780">
        <v>0</v>
      </c>
      <c r="G12" s="780">
        <v>0</v>
      </c>
      <c r="H12" s="776"/>
    </row>
    <row r="13" spans="1:17" s="57" customFormat="1">
      <c r="A13" s="79" t="s">
        <v>702</v>
      </c>
      <c r="B13" s="781">
        <f>SUM(B7:B12)</f>
        <v>0</v>
      </c>
      <c r="C13" s="781">
        <f>SUM(C7:C12)</f>
        <v>0</v>
      </c>
      <c r="D13" s="781">
        <f>SUM(D7:D12)</f>
        <v>0</v>
      </c>
      <c r="E13" s="814"/>
      <c r="F13" s="780">
        <f>SUM(F7:F12)</f>
        <v>0</v>
      </c>
      <c r="G13" s="780">
        <f>SUM(G7:G11)</f>
        <v>0</v>
      </c>
      <c r="H13" s="788"/>
    </row>
    <row r="14" spans="1:17" s="57" customFormat="1" ht="24">
      <c r="A14" s="793" t="s">
        <v>703</v>
      </c>
      <c r="B14" s="778"/>
      <c r="C14" s="778"/>
      <c r="D14" s="778"/>
      <c r="E14" s="813">
        <v>17</v>
      </c>
      <c r="F14" s="779">
        <f>'5導入効果'!B22*E14</f>
        <v>0</v>
      </c>
      <c r="G14" s="780">
        <f>'5導入効果'!D22*E14</f>
        <v>0</v>
      </c>
      <c r="H14" s="776"/>
    </row>
    <row r="15" spans="1:17" s="57" customFormat="1" ht="18.600000000000001" thickBot="1">
      <c r="A15" s="83" t="s">
        <v>704</v>
      </c>
      <c r="B15" s="789">
        <f t="shared" ref="B15:C15" si="0">B13+B14</f>
        <v>0</v>
      </c>
      <c r="C15" s="789">
        <f t="shared" si="0"/>
        <v>0</v>
      </c>
      <c r="D15" s="789">
        <f>ROUNDDOWN(D13+D14,-3)</f>
        <v>0</v>
      </c>
      <c r="E15" s="815"/>
      <c r="F15" s="790">
        <f>F13+F14</f>
        <v>0</v>
      </c>
      <c r="G15" s="791">
        <f>G13+G14</f>
        <v>0</v>
      </c>
      <c r="H15" s="792"/>
    </row>
    <row r="16" spans="1:17" s="57" customFormat="1">
      <c r="A16"/>
      <c r="B16"/>
      <c r="C16" s="614"/>
      <c r="D16" s="614"/>
      <c r="E16" s="614"/>
      <c r="F16" s="614"/>
      <c r="G16"/>
      <c r="H16"/>
    </row>
    <row r="17" spans="1:9" s="57" customFormat="1" ht="18.600000000000001" thickBot="1">
      <c r="A17"/>
      <c r="B17"/>
      <c r="C17" s="614"/>
      <c r="D17" s="614"/>
      <c r="E17" s="614"/>
      <c r="F17" s="614"/>
      <c r="G17"/>
      <c r="H17"/>
    </row>
    <row r="18" spans="1:9" ht="28.5" customHeight="1">
      <c r="A18" s="907"/>
      <c r="B18" s="908"/>
      <c r="C18" s="908" t="s">
        <v>724</v>
      </c>
      <c r="D18" s="908"/>
      <c r="E18" s="1004" t="s">
        <v>725</v>
      </c>
      <c r="F18" s="1005"/>
      <c r="G18" s="1006"/>
    </row>
    <row r="19" spans="1:9">
      <c r="A19" s="1013" t="s">
        <v>705</v>
      </c>
      <c r="B19" s="782" t="s">
        <v>716</v>
      </c>
      <c r="C19" s="1014" t="e">
        <f>SUMIF(H7:H14,"有",B7:B14)/SUMIF(H7:H14,"有",F7:F14)</f>
        <v>#DIV/0!</v>
      </c>
      <c r="D19" s="1014"/>
      <c r="E19" s="1007" t="e">
        <f>SUMIF(H7:H14,"有",B7:B14)/SUMIF(H7:H14,"有",G7:G14)</f>
        <v>#DIV/0!</v>
      </c>
      <c r="F19" s="1008"/>
      <c r="G19" s="1009"/>
    </row>
    <row r="20" spans="1:9">
      <c r="A20" s="1013"/>
      <c r="B20" s="782" t="s">
        <v>717</v>
      </c>
      <c r="C20" s="1014" t="e">
        <f>SUMIF(H7:H14,"有",C7:C14)/SUMIF(H7:H14,"有",F7:F14)</f>
        <v>#DIV/0!</v>
      </c>
      <c r="D20" s="1014"/>
      <c r="E20" s="1007" t="e">
        <f>SUMIF(H7:H14,"有",C7:C14)/SUMIF(H7:H14,"有",G7:G14)</f>
        <v>#DIV/0!</v>
      </c>
      <c r="F20" s="1008"/>
      <c r="G20" s="1009"/>
    </row>
    <row r="21" spans="1:9" ht="18.600000000000001" thickBot="1">
      <c r="A21" s="909"/>
      <c r="B21" s="783" t="s">
        <v>718</v>
      </c>
      <c r="C21" s="1015" t="e">
        <f>SUMIF(H7:H14,"有",D7:D14)/SUMIF(H7:H14,"有",F7:F14)</f>
        <v>#DIV/0!</v>
      </c>
      <c r="D21" s="1015"/>
      <c r="E21" s="1010" t="e">
        <f>SUMIF(H7:H14,"有",D7:D14)/SUMIF(H7:H14,"有",G7:G14)</f>
        <v>#DIV/0!</v>
      </c>
      <c r="F21" s="1011"/>
      <c r="G21" s="1012"/>
    </row>
    <row r="27" spans="1:9" s="57" customFormat="1">
      <c r="A27" s="54"/>
      <c r="B27" s="54"/>
      <c r="C27" s="54"/>
      <c r="D27" s="54"/>
      <c r="E27" s="54"/>
      <c r="F27" s="54"/>
      <c r="G27" s="54"/>
      <c r="H27" s="54"/>
    </row>
    <row r="32" spans="1:9" s="57" customFormat="1">
      <c r="A32"/>
      <c r="B32"/>
      <c r="C32"/>
      <c r="D32"/>
      <c r="E32"/>
      <c r="F32"/>
      <c r="G32"/>
      <c r="H32"/>
      <c r="I32" s="74"/>
    </row>
  </sheetData>
  <mergeCells count="16">
    <mergeCell ref="A2:H2"/>
    <mergeCell ref="K10:Q10"/>
    <mergeCell ref="K5:Q5"/>
    <mergeCell ref="K6:Q7"/>
    <mergeCell ref="K8:Q9"/>
    <mergeCell ref="H5:H6"/>
    <mergeCell ref="E18:G18"/>
    <mergeCell ref="E19:G19"/>
    <mergeCell ref="E20:G20"/>
    <mergeCell ref="E21:G21"/>
    <mergeCell ref="A18:B18"/>
    <mergeCell ref="C18:D18"/>
    <mergeCell ref="A19:A21"/>
    <mergeCell ref="C19:D19"/>
    <mergeCell ref="C20:D20"/>
    <mergeCell ref="C21:D21"/>
  </mergeCells>
  <phoneticPr fontId="2"/>
  <dataValidations count="2">
    <dataValidation type="list" allowBlank="1" showInputMessage="1" showErrorMessage="1" sqref="H14 H7:H8 H10 H12 H9">
      <formula1>$J$7:$J$8</formula1>
    </dataValidation>
    <dataValidation type="list" allowBlank="1" showInputMessage="1" showErrorMessage="1" sqref="E7">
      <formula1>"15,13,6"</formula1>
    </dataValidation>
  </dataValidations>
  <pageMargins left="0.70866141732283472" right="0" top="0.74803149606299213" bottom="0.74803149606299213" header="0.31496062992125984" footer="0.31496062992125984"/>
  <pageSetup paperSize="9" scale="99" orientation="portrait" cellComments="asDisplayed"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2"/>
  <sheetViews>
    <sheetView showGridLines="0" zoomScaleNormal="100" zoomScaleSheetLayoutView="100" workbookViewId="0">
      <selection activeCell="G6" sqref="G6:G7"/>
    </sheetView>
  </sheetViews>
  <sheetFormatPr defaultRowHeight="18"/>
  <cols>
    <col min="1" max="1" width="3.69921875" customWidth="1"/>
    <col min="2" max="2" width="10.59765625" customWidth="1"/>
    <col min="3" max="4" width="7.8984375" customWidth="1"/>
    <col min="5" max="5" width="15.59765625" customWidth="1"/>
    <col min="6" max="6" width="17.8984375" customWidth="1"/>
    <col min="7" max="7" width="16.8984375" customWidth="1"/>
    <col min="8" max="9" width="4.59765625" customWidth="1"/>
    <col min="10" max="10" width="9" style="57" customWidth="1"/>
    <col min="11" max="11" width="4.8984375" style="59" customWidth="1"/>
    <col min="12" max="14" width="9" style="59"/>
    <col min="15" max="15" width="10" style="59" customWidth="1"/>
    <col min="16" max="26" width="9" style="57"/>
    <col min="27" max="32" width="9" style="629"/>
  </cols>
  <sheetData>
    <row r="1" spans="1:26">
      <c r="A1" s="29" t="s">
        <v>839</v>
      </c>
      <c r="B1" s="31"/>
      <c r="C1" s="31"/>
      <c r="D1" s="31"/>
      <c r="E1" s="31"/>
      <c r="F1" s="56"/>
      <c r="G1" s="134"/>
      <c r="H1" s="31"/>
      <c r="I1" s="135" t="str">
        <f>IF('１申請者概要'!$B$9="","","申請者名："&amp;'１申請者概要'!$B$9)</f>
        <v/>
      </c>
    </row>
    <row r="2" spans="1:26">
      <c r="A2" s="996" t="str">
        <f>注意事項等!A2</f>
        <v>福島県ＺＥＢ化モデル事業補助金</v>
      </c>
      <c r="B2" s="996"/>
      <c r="C2" s="996"/>
      <c r="D2" s="996"/>
      <c r="E2" s="996"/>
      <c r="F2" s="996"/>
      <c r="G2" s="996"/>
      <c r="H2" s="996"/>
      <c r="I2" s="996"/>
    </row>
    <row r="3" spans="1:26">
      <c r="A3" s="18"/>
    </row>
    <row r="4" spans="1:26">
      <c r="A4" s="121" t="s">
        <v>58</v>
      </c>
      <c r="H4" s="774"/>
      <c r="I4" s="775" t="s">
        <v>689</v>
      </c>
    </row>
    <row r="5" spans="1:26" ht="18.600000000000001" thickBot="1">
      <c r="A5" s="16" t="s">
        <v>253</v>
      </c>
    </row>
    <row r="6" spans="1:26" ht="23.85" customHeight="1">
      <c r="A6" s="1051" t="s">
        <v>67</v>
      </c>
      <c r="B6" s="1052"/>
      <c r="C6" s="1062" t="s">
        <v>61</v>
      </c>
      <c r="D6" s="1069"/>
      <c r="E6" s="1070"/>
      <c r="F6" s="1044" t="s">
        <v>401</v>
      </c>
      <c r="G6" s="1020" t="s">
        <v>402</v>
      </c>
      <c r="H6" s="1020" t="s">
        <v>62</v>
      </c>
      <c r="I6" s="1022" t="s">
        <v>403</v>
      </c>
    </row>
    <row r="7" spans="1:26" ht="27.15" customHeight="1" thickBot="1">
      <c r="A7" s="1058"/>
      <c r="B7" s="1027"/>
      <c r="C7" s="1071"/>
      <c r="D7" s="1072"/>
      <c r="E7" s="1073"/>
      <c r="F7" s="1045"/>
      <c r="G7" s="1043"/>
      <c r="H7" s="1021"/>
      <c r="I7" s="1023"/>
    </row>
    <row r="8" spans="1:26" ht="18.600000000000001" customHeight="1">
      <c r="A8" s="1051" t="s">
        <v>400</v>
      </c>
      <c r="B8" s="1052"/>
      <c r="C8" s="1048"/>
      <c r="D8" s="1059"/>
      <c r="E8" s="1060"/>
      <c r="F8" s="280"/>
      <c r="G8" s="281"/>
      <c r="H8" s="280"/>
      <c r="I8" s="282"/>
      <c r="N8" s="626" t="s">
        <v>407</v>
      </c>
      <c r="P8" s="626" t="s">
        <v>416</v>
      </c>
      <c r="Q8" s="627"/>
      <c r="R8" s="627"/>
      <c r="S8" s="627"/>
      <c r="T8" s="627"/>
      <c r="U8" s="627"/>
      <c r="V8" s="627"/>
      <c r="W8" s="627"/>
      <c r="X8" s="627"/>
      <c r="Y8" s="627"/>
      <c r="Z8" s="627"/>
    </row>
    <row r="9" spans="1:26" ht="18.600000000000001" customHeight="1">
      <c r="A9" s="942"/>
      <c r="B9" s="1053"/>
      <c r="C9" s="1024"/>
      <c r="D9" s="1025"/>
      <c r="E9" s="1026"/>
      <c r="F9" s="284"/>
      <c r="G9" s="288"/>
      <c r="H9" s="289"/>
      <c r="I9" s="290"/>
      <c r="N9" s="123" t="s">
        <v>409</v>
      </c>
      <c r="P9" s="628" t="s">
        <v>417</v>
      </c>
      <c r="Q9" s="628"/>
      <c r="R9" s="628"/>
      <c r="S9" s="628"/>
      <c r="T9" s="628"/>
      <c r="U9" s="628"/>
      <c r="V9" s="628"/>
      <c r="W9" s="628"/>
      <c r="X9" s="628"/>
      <c r="Y9" s="628"/>
      <c r="Z9" s="628"/>
    </row>
    <row r="10" spans="1:26">
      <c r="A10" s="1054"/>
      <c r="B10" s="1055"/>
      <c r="C10" s="1024"/>
      <c r="D10" s="1039"/>
      <c r="E10" s="1061"/>
      <c r="F10" s="283"/>
      <c r="G10" s="283"/>
      <c r="H10" s="284"/>
      <c r="I10" s="285"/>
      <c r="L10" s="626" t="s">
        <v>405</v>
      </c>
      <c r="N10" s="123" t="s">
        <v>410</v>
      </c>
      <c r="P10" s="628" t="s">
        <v>418</v>
      </c>
      <c r="Q10" s="628"/>
      <c r="R10" s="628"/>
      <c r="S10" s="628"/>
      <c r="T10" s="628"/>
      <c r="U10" s="628"/>
      <c r="V10" s="628"/>
      <c r="W10" s="628"/>
      <c r="X10" s="628"/>
      <c r="Y10" s="628"/>
      <c r="Z10" s="628"/>
    </row>
    <row r="11" spans="1:26">
      <c r="A11" s="1054"/>
      <c r="B11" s="1055"/>
      <c r="C11" s="1024"/>
      <c r="D11" s="1025"/>
      <c r="E11" s="1026"/>
      <c r="F11" s="283"/>
      <c r="G11" s="283"/>
      <c r="H11" s="284"/>
      <c r="I11" s="285"/>
      <c r="N11" s="123" t="s">
        <v>411</v>
      </c>
      <c r="P11" s="628" t="s">
        <v>420</v>
      </c>
      <c r="Q11" s="628"/>
      <c r="R11" s="628"/>
      <c r="S11" s="628"/>
      <c r="T11" s="628"/>
      <c r="U11" s="628"/>
      <c r="V11" s="628"/>
      <c r="W11" s="628"/>
      <c r="X11" s="628"/>
      <c r="Y11" s="628"/>
      <c r="Z11" s="628"/>
    </row>
    <row r="12" spans="1:26">
      <c r="A12" s="1054"/>
      <c r="B12" s="1055"/>
      <c r="C12" s="1024"/>
      <c r="D12" s="1039"/>
      <c r="E12" s="1061"/>
      <c r="F12" s="283"/>
      <c r="G12" s="283"/>
      <c r="H12" s="284"/>
      <c r="I12" s="285"/>
      <c r="N12" s="123" t="s">
        <v>412</v>
      </c>
      <c r="P12" s="628" t="s">
        <v>419</v>
      </c>
      <c r="Q12" s="628"/>
      <c r="R12" s="628"/>
      <c r="S12" s="628"/>
      <c r="T12" s="628"/>
      <c r="U12" s="628"/>
      <c r="V12" s="628"/>
      <c r="W12" s="628"/>
      <c r="X12" s="628"/>
      <c r="Y12" s="628"/>
      <c r="Z12" s="628"/>
    </row>
    <row r="13" spans="1:26">
      <c r="A13" s="1056"/>
      <c r="B13" s="1057"/>
      <c r="C13" s="1024"/>
      <c r="D13" s="1025"/>
      <c r="E13" s="1026"/>
      <c r="F13" s="283"/>
      <c r="G13" s="623"/>
      <c r="H13" s="624"/>
      <c r="I13" s="625"/>
      <c r="N13" s="123" t="s">
        <v>413</v>
      </c>
      <c r="P13" s="628" t="s">
        <v>421</v>
      </c>
      <c r="Q13" s="628"/>
      <c r="R13" s="628"/>
      <c r="S13" s="628"/>
      <c r="T13" s="628"/>
      <c r="U13" s="628"/>
      <c r="V13" s="628"/>
      <c r="W13" s="628"/>
      <c r="X13" s="628"/>
      <c r="Y13" s="628"/>
      <c r="Z13" s="628"/>
    </row>
    <row r="14" spans="1:26" ht="18.600000000000001" thickBot="1">
      <c r="A14" s="1058"/>
      <c r="B14" s="1027"/>
      <c r="C14" s="1033"/>
      <c r="D14" s="1034"/>
      <c r="E14" s="1035"/>
      <c r="F14" s="286"/>
      <c r="G14" s="286"/>
      <c r="H14" s="197"/>
      <c r="I14" s="287"/>
      <c r="N14" s="123" t="s">
        <v>414</v>
      </c>
      <c r="P14" s="628" t="s">
        <v>422</v>
      </c>
      <c r="Q14" s="628"/>
      <c r="R14" s="628"/>
      <c r="S14" s="628"/>
      <c r="T14" s="628"/>
      <c r="U14" s="628"/>
      <c r="V14" s="628"/>
      <c r="W14" s="628"/>
      <c r="X14" s="628"/>
      <c r="Y14" s="628"/>
      <c r="Z14" s="628"/>
    </row>
    <row r="15" spans="1:26" ht="18.600000000000001" customHeight="1">
      <c r="A15" s="1051" t="s">
        <v>63</v>
      </c>
      <c r="B15" s="1052"/>
      <c r="C15" s="1048"/>
      <c r="D15" s="1074"/>
      <c r="E15" s="1075"/>
      <c r="F15" s="281"/>
      <c r="G15" s="281"/>
      <c r="H15" s="280"/>
      <c r="I15" s="282"/>
      <c r="N15" s="123" t="s">
        <v>415</v>
      </c>
      <c r="P15" s="628" t="s">
        <v>423</v>
      </c>
      <c r="Q15" s="628"/>
      <c r="R15" s="628"/>
      <c r="S15" s="628"/>
      <c r="T15" s="628"/>
      <c r="U15" s="628"/>
      <c r="V15" s="628"/>
      <c r="W15" s="628"/>
      <c r="X15" s="628"/>
      <c r="Y15" s="628"/>
      <c r="Z15" s="628"/>
    </row>
    <row r="16" spans="1:26" ht="18.600000000000001" thickBot="1">
      <c r="A16" s="1058"/>
      <c r="B16" s="1027"/>
      <c r="C16" s="1036"/>
      <c r="D16" s="1037"/>
      <c r="E16" s="1038"/>
      <c r="F16" s="286"/>
      <c r="G16" s="286"/>
      <c r="H16" s="197"/>
      <c r="I16" s="287"/>
      <c r="P16" s="628"/>
      <c r="Q16" s="628"/>
      <c r="R16" s="628"/>
      <c r="S16" s="628"/>
      <c r="T16" s="628"/>
      <c r="U16" s="628"/>
      <c r="V16" s="628"/>
      <c r="W16" s="628"/>
      <c r="X16" s="628"/>
      <c r="Y16" s="628"/>
      <c r="Z16" s="628"/>
    </row>
    <row r="17" spans="1:32" ht="18.600000000000001" customHeight="1">
      <c r="A17" s="1062" t="s">
        <v>656</v>
      </c>
      <c r="B17" s="1063"/>
      <c r="C17" s="1076"/>
      <c r="D17" s="1077"/>
      <c r="E17" s="1078"/>
      <c r="F17" s="280"/>
      <c r="G17" s="281"/>
      <c r="H17" s="280"/>
      <c r="I17" s="282"/>
      <c r="P17" s="628"/>
      <c r="Q17" s="628"/>
      <c r="R17" s="628"/>
      <c r="S17" s="628"/>
      <c r="T17" s="628"/>
      <c r="U17" s="628"/>
      <c r="V17" s="628"/>
      <c r="W17" s="628"/>
      <c r="X17" s="628"/>
      <c r="Y17" s="628"/>
      <c r="Z17" s="628"/>
    </row>
    <row r="18" spans="1:32" ht="18.600000000000001" customHeight="1">
      <c r="A18" s="1064"/>
      <c r="B18" s="1065"/>
      <c r="C18" s="1024"/>
      <c r="D18" s="1025"/>
      <c r="E18" s="1026"/>
      <c r="F18" s="289"/>
      <c r="G18" s="288"/>
      <c r="H18" s="289"/>
      <c r="I18" s="290"/>
      <c r="P18" s="628"/>
      <c r="Q18" s="628"/>
      <c r="R18" s="628"/>
      <c r="S18" s="628"/>
      <c r="T18" s="628"/>
      <c r="U18" s="628"/>
      <c r="V18" s="628"/>
      <c r="W18" s="628"/>
      <c r="X18" s="628"/>
      <c r="Y18" s="628"/>
      <c r="Z18" s="628"/>
    </row>
    <row r="19" spans="1:32" ht="18.600000000000001" customHeight="1">
      <c r="A19" s="1064"/>
      <c r="B19" s="1065"/>
      <c r="C19" s="1024"/>
      <c r="D19" s="1025"/>
      <c r="E19" s="1026"/>
      <c r="F19" s="289"/>
      <c r="G19" s="288"/>
      <c r="H19" s="289"/>
      <c r="I19" s="290"/>
      <c r="P19" s="628"/>
      <c r="Q19" s="628"/>
      <c r="R19" s="628"/>
      <c r="S19" s="628"/>
      <c r="T19" s="628"/>
      <c r="U19" s="628"/>
      <c r="V19" s="628"/>
      <c r="W19" s="628"/>
      <c r="X19" s="628"/>
      <c r="Y19" s="628"/>
      <c r="Z19" s="628"/>
      <c r="AA19" s="642"/>
      <c r="AB19" s="642"/>
      <c r="AC19" s="642"/>
      <c r="AD19" s="642"/>
      <c r="AE19" s="642"/>
      <c r="AF19" s="642"/>
    </row>
    <row r="20" spans="1:32" ht="18.600000000000001" customHeight="1">
      <c r="A20" s="1064"/>
      <c r="B20" s="1065"/>
      <c r="C20" s="1024"/>
      <c r="D20" s="1041"/>
      <c r="E20" s="1042"/>
      <c r="F20" s="283"/>
      <c r="G20" s="283"/>
      <c r="H20" s="284"/>
      <c r="I20" s="285"/>
      <c r="N20" s="626" t="s">
        <v>407</v>
      </c>
      <c r="P20" s="626" t="s">
        <v>416</v>
      </c>
      <c r="Q20" s="628"/>
      <c r="R20" s="628"/>
      <c r="S20" s="628"/>
      <c r="T20" s="628"/>
      <c r="U20" s="628"/>
      <c r="V20" s="628"/>
      <c r="W20" s="161"/>
      <c r="X20" s="626" t="s">
        <v>407</v>
      </c>
      <c r="Y20" s="161"/>
      <c r="Z20" s="626" t="s">
        <v>416</v>
      </c>
      <c r="AA20" s="642"/>
      <c r="AB20" s="642"/>
      <c r="AC20" s="642"/>
      <c r="AD20" s="642"/>
      <c r="AE20" s="642"/>
      <c r="AF20" s="642"/>
    </row>
    <row r="21" spans="1:32" ht="18.600000000000001" customHeight="1">
      <c r="A21" s="1064"/>
      <c r="B21" s="1065"/>
      <c r="C21" s="1024"/>
      <c r="D21" s="1025"/>
      <c r="E21" s="1026"/>
      <c r="F21" s="283"/>
      <c r="G21" s="283"/>
      <c r="H21" s="284"/>
      <c r="I21" s="285"/>
      <c r="M21" s="123" t="s">
        <v>437</v>
      </c>
      <c r="N21" s="123" t="s">
        <v>438</v>
      </c>
      <c r="O21" s="123"/>
      <c r="P21" s="628" t="s">
        <v>445</v>
      </c>
      <c r="Q21" s="628"/>
      <c r="R21" s="628"/>
      <c r="S21" s="628"/>
      <c r="T21" s="628"/>
      <c r="U21" s="628"/>
      <c r="V21" s="628"/>
      <c r="W21" s="123" t="s">
        <v>462</v>
      </c>
      <c r="X21" s="123" t="s">
        <v>463</v>
      </c>
      <c r="Y21" s="123"/>
      <c r="Z21" s="628" t="s">
        <v>464</v>
      </c>
      <c r="AA21" s="642"/>
      <c r="AB21" s="642"/>
      <c r="AC21" s="642"/>
      <c r="AD21" s="628" t="s">
        <v>466</v>
      </c>
      <c r="AE21" s="642"/>
      <c r="AF21" s="642"/>
    </row>
    <row r="22" spans="1:32" ht="18.600000000000001" customHeight="1">
      <c r="A22" s="1064"/>
      <c r="B22" s="1065"/>
      <c r="C22" s="1024"/>
      <c r="D22" s="1025"/>
      <c r="E22" s="1026"/>
      <c r="F22" s="283"/>
      <c r="G22" s="283"/>
      <c r="H22" s="284"/>
      <c r="I22" s="285"/>
      <c r="M22" s="123"/>
      <c r="N22" s="123" t="s">
        <v>439</v>
      </c>
      <c r="O22" s="123"/>
      <c r="P22" s="628" t="s">
        <v>446</v>
      </c>
      <c r="Q22" s="628"/>
      <c r="R22" s="628"/>
      <c r="S22" s="628"/>
      <c r="T22" s="628"/>
      <c r="U22" s="628"/>
      <c r="V22" s="628"/>
      <c r="W22" s="123"/>
      <c r="X22" s="123" t="s">
        <v>465</v>
      </c>
      <c r="Y22" s="123"/>
      <c r="Z22" s="628"/>
      <c r="AA22" s="642"/>
      <c r="AB22" s="642"/>
      <c r="AC22" s="642"/>
      <c r="AD22" s="642"/>
      <c r="AE22" s="642"/>
      <c r="AF22" s="642"/>
    </row>
    <row r="23" spans="1:32">
      <c r="A23" s="1064"/>
      <c r="B23" s="1065"/>
      <c r="C23" s="1024"/>
      <c r="D23" s="1039"/>
      <c r="E23" s="1040"/>
      <c r="F23" s="283"/>
      <c r="G23" s="283"/>
      <c r="H23" s="284"/>
      <c r="I23" s="285"/>
      <c r="N23" s="123" t="s">
        <v>440</v>
      </c>
      <c r="O23" s="123"/>
      <c r="P23" s="628" t="s">
        <v>447</v>
      </c>
      <c r="Q23" s="628"/>
      <c r="R23" s="628"/>
      <c r="S23" s="628"/>
      <c r="T23" s="628"/>
      <c r="U23" s="628"/>
      <c r="V23" s="628"/>
      <c r="W23" s="628"/>
      <c r="X23" s="123"/>
      <c r="Y23" s="628"/>
      <c r="Z23" s="628"/>
      <c r="AA23" s="642"/>
      <c r="AB23" s="642"/>
      <c r="AC23" s="642"/>
      <c r="AD23" s="642"/>
      <c r="AE23" s="642"/>
      <c r="AF23" s="642"/>
    </row>
    <row r="24" spans="1:32" ht="18.75" customHeight="1">
      <c r="A24" s="1064"/>
      <c r="B24" s="1065"/>
      <c r="C24" s="1024"/>
      <c r="D24" s="1025"/>
      <c r="E24" s="1026"/>
      <c r="F24" s="283"/>
      <c r="G24" s="283"/>
      <c r="H24" s="284"/>
      <c r="I24" s="285"/>
      <c r="N24" s="123" t="s">
        <v>444</v>
      </c>
      <c r="O24" s="123"/>
      <c r="P24" s="628" t="s">
        <v>448</v>
      </c>
      <c r="Q24" s="628"/>
      <c r="R24" s="628"/>
      <c r="S24" s="628"/>
      <c r="T24" s="628"/>
      <c r="U24" s="628"/>
      <c r="V24" s="628"/>
      <c r="W24" s="123" t="s">
        <v>467</v>
      </c>
      <c r="X24" s="123" t="s">
        <v>468</v>
      </c>
      <c r="Y24" s="628"/>
      <c r="Z24" s="628" t="s">
        <v>470</v>
      </c>
      <c r="AA24" s="642"/>
      <c r="AB24" s="642"/>
      <c r="AC24" s="642"/>
      <c r="AD24" s="628" t="s">
        <v>471</v>
      </c>
      <c r="AE24" s="642"/>
      <c r="AF24" s="642"/>
    </row>
    <row r="25" spans="1:32">
      <c r="A25" s="1064"/>
      <c r="B25" s="1065"/>
      <c r="C25" s="1024"/>
      <c r="D25" s="1025"/>
      <c r="E25" s="1026"/>
      <c r="F25" s="283"/>
      <c r="G25" s="283"/>
      <c r="H25" s="284"/>
      <c r="I25" s="285"/>
      <c r="N25" s="123" t="s">
        <v>441</v>
      </c>
      <c r="O25" s="123"/>
      <c r="P25" s="628" t="s">
        <v>449</v>
      </c>
      <c r="Q25" s="628"/>
      <c r="R25" s="628"/>
      <c r="S25" s="628"/>
      <c r="T25" s="628"/>
      <c r="U25" s="628"/>
      <c r="V25" s="628"/>
      <c r="W25" s="123"/>
      <c r="X25" s="123" t="s">
        <v>469</v>
      </c>
      <c r="Y25" s="628"/>
      <c r="Z25" s="628"/>
      <c r="AA25" s="642"/>
      <c r="AB25" s="642"/>
      <c r="AC25" s="642"/>
      <c r="AD25" s="642"/>
      <c r="AE25" s="642"/>
      <c r="AF25" s="642"/>
    </row>
    <row r="26" spans="1:32">
      <c r="A26" s="1064"/>
      <c r="B26" s="1065"/>
      <c r="C26" s="1024"/>
      <c r="D26" s="1025"/>
      <c r="E26" s="1026"/>
      <c r="F26" s="283"/>
      <c r="G26" s="283"/>
      <c r="H26" s="284"/>
      <c r="I26" s="285"/>
      <c r="L26" s="626" t="s">
        <v>406</v>
      </c>
      <c r="N26" s="123" t="s">
        <v>442</v>
      </c>
      <c r="O26" s="123"/>
      <c r="P26" s="628" t="s">
        <v>451</v>
      </c>
      <c r="Q26" s="628"/>
      <c r="R26" s="628"/>
      <c r="S26" s="628"/>
      <c r="T26" s="628"/>
      <c r="U26" s="628"/>
      <c r="V26" s="628"/>
      <c r="W26" s="628"/>
      <c r="X26" s="628"/>
      <c r="Y26" s="628"/>
      <c r="Z26" s="628"/>
      <c r="AA26" s="642"/>
      <c r="AB26" s="642"/>
      <c r="AC26" s="642"/>
      <c r="AD26" s="642"/>
      <c r="AE26" s="642"/>
      <c r="AF26" s="642"/>
    </row>
    <row r="27" spans="1:32">
      <c r="A27" s="1064"/>
      <c r="B27" s="1065"/>
      <c r="C27" s="1024"/>
      <c r="D27" s="1039"/>
      <c r="E27" s="1040"/>
      <c r="F27" s="283"/>
      <c r="G27" s="283"/>
      <c r="H27" s="284"/>
      <c r="I27" s="285"/>
      <c r="N27" s="123" t="s">
        <v>443</v>
      </c>
      <c r="O27" s="123"/>
      <c r="P27" s="628" t="s">
        <v>450</v>
      </c>
      <c r="Q27" s="628"/>
      <c r="R27" s="628"/>
      <c r="S27" s="628"/>
      <c r="T27" s="628"/>
      <c r="U27" s="628"/>
      <c r="V27" s="628"/>
      <c r="W27" s="123" t="s">
        <v>472</v>
      </c>
      <c r="X27" s="123" t="s">
        <v>473</v>
      </c>
      <c r="Y27" s="628"/>
      <c r="Z27" s="628"/>
      <c r="AA27" s="642"/>
      <c r="AB27" s="642"/>
      <c r="AC27" s="642"/>
      <c r="AD27" s="642"/>
      <c r="AE27" s="642"/>
      <c r="AF27" s="642"/>
    </row>
    <row r="28" spans="1:32">
      <c r="A28" s="1064"/>
      <c r="B28" s="1065"/>
      <c r="C28" s="1024"/>
      <c r="D28" s="1025"/>
      <c r="E28" s="1026"/>
      <c r="F28" s="283"/>
      <c r="G28" s="283"/>
      <c r="H28" s="284"/>
      <c r="I28" s="285"/>
      <c r="M28" s="123" t="s">
        <v>452</v>
      </c>
      <c r="N28" s="123" t="s">
        <v>454</v>
      </c>
      <c r="O28" s="123"/>
      <c r="P28" s="628"/>
      <c r="Q28" s="628"/>
      <c r="R28" s="628"/>
      <c r="S28" s="628"/>
      <c r="T28" s="628"/>
      <c r="U28" s="628"/>
      <c r="V28" s="628"/>
      <c r="W28" s="628"/>
      <c r="X28" s="628"/>
      <c r="Y28" s="628"/>
      <c r="Z28" s="628"/>
      <c r="AA28" s="642"/>
      <c r="AB28" s="642"/>
      <c r="AC28" s="642"/>
      <c r="AD28" s="642"/>
      <c r="AE28" s="642"/>
      <c r="AF28" s="642"/>
    </row>
    <row r="29" spans="1:32">
      <c r="A29" s="1064"/>
      <c r="B29" s="1065"/>
      <c r="C29" s="1024"/>
      <c r="D29" s="1041"/>
      <c r="E29" s="1042"/>
      <c r="F29" s="283"/>
      <c r="G29" s="283"/>
      <c r="H29" s="284"/>
      <c r="I29" s="285"/>
      <c r="M29" s="123"/>
      <c r="N29" s="123" t="s">
        <v>455</v>
      </c>
      <c r="O29" s="123"/>
      <c r="P29" s="628"/>
      <c r="Q29" s="628"/>
      <c r="R29" s="628"/>
      <c r="S29" s="628"/>
      <c r="T29" s="628"/>
      <c r="U29" s="628"/>
      <c r="V29" s="628"/>
      <c r="W29" s="123" t="s">
        <v>474</v>
      </c>
      <c r="X29" s="123" t="s">
        <v>476</v>
      </c>
      <c r="Y29" s="628"/>
      <c r="Z29" s="642" t="s">
        <v>475</v>
      </c>
      <c r="AA29" s="642"/>
      <c r="AB29" s="642"/>
      <c r="AC29" s="642"/>
      <c r="AD29" s="642"/>
      <c r="AE29" s="642"/>
      <c r="AF29" s="642"/>
    </row>
    <row r="30" spans="1:32" ht="18.600000000000001" thickBot="1">
      <c r="A30" s="1066"/>
      <c r="B30" s="1067"/>
      <c r="C30" s="1033"/>
      <c r="D30" s="1046"/>
      <c r="E30" s="1047"/>
      <c r="F30" s="286"/>
      <c r="G30" s="286"/>
      <c r="H30" s="197"/>
      <c r="I30" s="287"/>
      <c r="M30" s="123" t="s">
        <v>456</v>
      </c>
      <c r="N30" s="123" t="s">
        <v>457</v>
      </c>
      <c r="O30" s="123"/>
      <c r="P30" s="628" t="s">
        <v>459</v>
      </c>
      <c r="Q30" s="628"/>
      <c r="R30" s="628"/>
      <c r="S30" s="628"/>
      <c r="T30" s="628"/>
      <c r="U30" s="628"/>
      <c r="V30" s="628"/>
      <c r="W30" s="628"/>
      <c r="X30" s="123"/>
      <c r="Y30" s="628"/>
      <c r="Z30" s="628"/>
      <c r="AA30" s="642"/>
      <c r="AB30" s="642"/>
      <c r="AC30" s="642"/>
      <c r="AD30" s="642"/>
      <c r="AE30" s="642"/>
      <c r="AF30" s="642"/>
    </row>
    <row r="31" spans="1:32" ht="18.600000000000001" customHeight="1">
      <c r="A31" s="942" t="s">
        <v>133</v>
      </c>
      <c r="B31" s="1053"/>
      <c r="C31" s="1048"/>
      <c r="D31" s="1049"/>
      <c r="E31" s="1050"/>
      <c r="F31" s="288"/>
      <c r="G31" s="288"/>
      <c r="H31" s="289"/>
      <c r="I31" s="290"/>
      <c r="L31" s="626"/>
      <c r="N31" s="123" t="s">
        <v>458</v>
      </c>
      <c r="P31" s="628" t="s">
        <v>460</v>
      </c>
      <c r="Q31" s="628"/>
      <c r="R31" s="628"/>
      <c r="S31" s="628"/>
      <c r="T31" s="628"/>
      <c r="U31" s="628"/>
      <c r="V31" s="628"/>
      <c r="W31" s="123" t="s">
        <v>477</v>
      </c>
      <c r="X31" s="123" t="s">
        <v>478</v>
      </c>
      <c r="Y31" s="628"/>
      <c r="Z31" s="642" t="s">
        <v>484</v>
      </c>
      <c r="AA31" s="642"/>
      <c r="AB31" s="642"/>
      <c r="AC31" s="642"/>
      <c r="AD31" s="642"/>
      <c r="AE31" s="642"/>
      <c r="AF31" s="642"/>
    </row>
    <row r="32" spans="1:32" ht="18.600000000000001" customHeight="1">
      <c r="A32" s="941"/>
      <c r="B32" s="1068"/>
      <c r="C32" s="1024"/>
      <c r="D32" s="1025"/>
      <c r="E32" s="1026"/>
      <c r="F32" s="621"/>
      <c r="G32" s="621"/>
      <c r="H32" s="622"/>
      <c r="I32" s="618"/>
      <c r="L32" s="626"/>
      <c r="N32" s="123" t="s">
        <v>461</v>
      </c>
      <c r="P32" s="628" t="s">
        <v>459</v>
      </c>
      <c r="Q32" s="628"/>
      <c r="R32" s="628"/>
      <c r="S32" s="628"/>
      <c r="T32" s="628"/>
      <c r="U32" s="628"/>
      <c r="V32" s="628"/>
      <c r="W32" s="628"/>
      <c r="X32" s="123" t="s">
        <v>480</v>
      </c>
      <c r="Y32" s="628"/>
      <c r="Z32" s="628"/>
      <c r="AA32" s="642"/>
      <c r="AB32" s="642"/>
      <c r="AC32" s="642"/>
      <c r="AD32" s="642"/>
      <c r="AE32" s="642"/>
      <c r="AF32" s="642"/>
    </row>
    <row r="33" spans="1:32" ht="18.600000000000001" thickBot="1">
      <c r="A33" s="1058"/>
      <c r="B33" s="1027"/>
      <c r="C33" s="1036"/>
      <c r="D33" s="1037"/>
      <c r="E33" s="1038"/>
      <c r="F33" s="286"/>
      <c r="G33" s="286"/>
      <c r="H33" s="197"/>
      <c r="I33" s="287"/>
      <c r="L33" s="626" t="s">
        <v>408</v>
      </c>
      <c r="N33" s="626"/>
      <c r="P33" s="626"/>
      <c r="Q33" s="628"/>
      <c r="R33" s="628"/>
      <c r="S33" s="628"/>
      <c r="T33" s="628"/>
      <c r="U33" s="628"/>
      <c r="V33" s="628"/>
      <c r="W33" s="628"/>
      <c r="X33" s="123" t="s">
        <v>481</v>
      </c>
      <c r="Y33" s="628"/>
      <c r="Z33" s="628"/>
      <c r="AA33" s="642"/>
      <c r="AB33" s="642"/>
      <c r="AC33" s="642"/>
      <c r="AD33" s="642"/>
      <c r="AE33" s="642"/>
      <c r="AF33" s="642"/>
    </row>
    <row r="34" spans="1:32" ht="19.5" customHeight="1">
      <c r="A34" s="21"/>
      <c r="N34" s="626" t="s">
        <v>407</v>
      </c>
      <c r="P34" s="626" t="s">
        <v>416</v>
      </c>
      <c r="Q34" s="628"/>
      <c r="R34" s="628"/>
      <c r="S34" s="628"/>
      <c r="T34" s="628"/>
      <c r="U34" s="628"/>
      <c r="V34" s="628"/>
      <c r="W34" s="628"/>
      <c r="X34" s="123" t="s">
        <v>479</v>
      </c>
      <c r="Y34" s="628"/>
      <c r="Z34" s="628"/>
      <c r="AA34" s="642"/>
      <c r="AB34" s="642"/>
      <c r="AC34" s="642"/>
      <c r="AD34" s="642"/>
      <c r="AE34" s="642"/>
      <c r="AF34" s="642"/>
    </row>
    <row r="35" spans="1:32" ht="18.600000000000001" thickBot="1">
      <c r="A35" s="16" t="s">
        <v>257</v>
      </c>
      <c r="N35" s="123" t="s">
        <v>433</v>
      </c>
      <c r="P35" s="628" t="s">
        <v>435</v>
      </c>
      <c r="Q35" s="628"/>
      <c r="R35" s="628"/>
      <c r="S35" s="628"/>
      <c r="T35" s="628"/>
      <c r="U35" s="628"/>
      <c r="V35" s="628"/>
      <c r="W35" s="628"/>
      <c r="X35" s="123" t="s">
        <v>482</v>
      </c>
      <c r="Y35" s="628"/>
      <c r="Z35" s="628"/>
      <c r="AA35" s="642"/>
      <c r="AB35" s="642"/>
      <c r="AC35" s="642"/>
      <c r="AD35" s="642"/>
      <c r="AE35" s="642"/>
      <c r="AF35" s="642"/>
    </row>
    <row r="36" spans="1:32" ht="22.2" thickBot="1">
      <c r="A36" s="171"/>
      <c r="B36" s="164" t="s">
        <v>254</v>
      </c>
      <c r="C36" s="172" t="s">
        <v>404</v>
      </c>
      <c r="D36" s="173"/>
      <c r="E36" s="164" t="s">
        <v>63</v>
      </c>
      <c r="F36" s="164" t="s">
        <v>134</v>
      </c>
      <c r="G36" s="174" t="s">
        <v>64</v>
      </c>
      <c r="K36" s="161"/>
      <c r="N36" s="123" t="s">
        <v>453</v>
      </c>
      <c r="P36" s="628" t="s">
        <v>436</v>
      </c>
      <c r="Q36" s="628"/>
      <c r="R36" s="628"/>
      <c r="S36" s="628"/>
      <c r="T36" s="628"/>
      <c r="U36" s="628"/>
      <c r="V36" s="628"/>
      <c r="W36" s="628"/>
      <c r="X36" s="123" t="s">
        <v>483</v>
      </c>
      <c r="Y36" s="628"/>
      <c r="Z36" s="628"/>
      <c r="AA36" s="642"/>
      <c r="AB36" s="642"/>
      <c r="AC36" s="642"/>
      <c r="AD36" s="642"/>
      <c r="AE36" s="642"/>
      <c r="AF36" s="642"/>
    </row>
    <row r="37" spans="1:32">
      <c r="A37" s="175" t="s">
        <v>65</v>
      </c>
      <c r="B37" s="289"/>
      <c r="C37" s="1029"/>
      <c r="D37" s="1030"/>
      <c r="E37" s="289"/>
      <c r="F37" s="289"/>
      <c r="G37" s="290"/>
      <c r="N37" s="123" t="s">
        <v>434</v>
      </c>
      <c r="P37" s="628"/>
      <c r="Q37" s="628"/>
      <c r="R37" s="628"/>
      <c r="S37" s="628"/>
      <c r="T37" s="628"/>
      <c r="U37" s="628"/>
      <c r="V37" s="628"/>
      <c r="W37" s="628"/>
      <c r="X37" s="628"/>
      <c r="Y37" s="628"/>
      <c r="Z37" s="628"/>
      <c r="AA37" s="642"/>
      <c r="AB37" s="642"/>
      <c r="AC37" s="642"/>
      <c r="AD37" s="642"/>
      <c r="AE37" s="642"/>
      <c r="AF37" s="642"/>
    </row>
    <row r="38" spans="1:32">
      <c r="A38" s="163" t="s">
        <v>66</v>
      </c>
      <c r="B38" s="284"/>
      <c r="C38" s="1031"/>
      <c r="D38" s="1032"/>
      <c r="E38" s="284"/>
      <c r="F38" s="284"/>
      <c r="G38" s="285"/>
      <c r="P38" s="627"/>
      <c r="Q38" s="627"/>
      <c r="R38" s="627"/>
      <c r="S38" s="627"/>
      <c r="T38" s="627"/>
      <c r="U38" s="627"/>
      <c r="V38" s="627"/>
      <c r="W38" s="627"/>
      <c r="X38" s="627"/>
      <c r="Y38" s="627"/>
      <c r="Z38" s="627"/>
      <c r="AA38" s="642"/>
      <c r="AB38" s="642"/>
      <c r="AC38" s="642"/>
      <c r="AD38" s="642"/>
      <c r="AE38" s="642"/>
      <c r="AF38" s="642"/>
    </row>
    <row r="39" spans="1:32" ht="18.600000000000001" thickBot="1">
      <c r="A39" s="162" t="s">
        <v>7</v>
      </c>
      <c r="B39" s="176">
        <f>SUM(B37:B38)</f>
        <v>0</v>
      </c>
      <c r="C39" s="1027">
        <f t="shared" ref="C39:G39" si="0">SUM(C37:C38)</f>
        <v>0</v>
      </c>
      <c r="D39" s="1028"/>
      <c r="E39" s="176">
        <f t="shared" si="0"/>
        <v>0</v>
      </c>
      <c r="F39" s="176">
        <f>SUM(F37:F38)</f>
        <v>0</v>
      </c>
      <c r="G39" s="25">
        <f t="shared" si="0"/>
        <v>0</v>
      </c>
      <c r="P39" s="627"/>
      <c r="Q39" s="627"/>
      <c r="R39" s="627"/>
      <c r="S39" s="627"/>
      <c r="T39" s="627"/>
      <c r="U39" s="627"/>
      <c r="V39" s="627"/>
      <c r="W39" s="627"/>
      <c r="X39" s="627"/>
      <c r="Y39" s="627"/>
      <c r="Z39" s="627"/>
      <c r="AA39" s="642"/>
      <c r="AB39" s="642"/>
      <c r="AC39" s="642"/>
      <c r="AD39" s="642"/>
      <c r="AE39" s="642"/>
      <c r="AF39" s="642"/>
    </row>
    <row r="40" spans="1:32">
      <c r="A40" s="4"/>
      <c r="P40" s="627"/>
      <c r="Q40" s="627"/>
      <c r="R40" s="627"/>
      <c r="S40" s="627"/>
      <c r="T40" s="627"/>
      <c r="U40" s="627"/>
      <c r="V40" s="627"/>
      <c r="W40" s="627"/>
      <c r="X40" s="627"/>
      <c r="Y40" s="627"/>
      <c r="Z40" s="627"/>
      <c r="AA40" s="642"/>
      <c r="AB40" s="642"/>
      <c r="AC40" s="642"/>
      <c r="AD40" s="642"/>
      <c r="AE40" s="642"/>
      <c r="AF40" s="642"/>
    </row>
    <row r="41" spans="1:32">
      <c r="P41" s="627"/>
      <c r="Q41" s="627"/>
      <c r="R41" s="627"/>
      <c r="S41" s="627"/>
      <c r="T41" s="627"/>
      <c r="U41" s="627"/>
      <c r="V41" s="627"/>
      <c r="W41" s="627"/>
      <c r="X41" s="627"/>
      <c r="Y41" s="627"/>
      <c r="Z41" s="627"/>
      <c r="AA41" s="642"/>
      <c r="AB41" s="642"/>
      <c r="AC41" s="642"/>
      <c r="AD41" s="642"/>
      <c r="AE41" s="642"/>
      <c r="AF41" s="642"/>
    </row>
    <row r="42" spans="1:32">
      <c r="P42" s="627"/>
      <c r="Q42" s="627"/>
      <c r="R42" s="627"/>
      <c r="S42" s="627"/>
      <c r="T42" s="627"/>
      <c r="U42" s="627"/>
      <c r="V42" s="627"/>
      <c r="W42" s="627"/>
      <c r="X42" s="627"/>
      <c r="Y42" s="627"/>
      <c r="Z42" s="627"/>
      <c r="AA42" s="642"/>
      <c r="AB42" s="642"/>
      <c r="AC42" s="642"/>
      <c r="AD42" s="642"/>
      <c r="AE42" s="642"/>
      <c r="AF42" s="642"/>
    </row>
  </sheetData>
  <mergeCells count="40">
    <mergeCell ref="A2:I2"/>
    <mergeCell ref="C28:E28"/>
    <mergeCell ref="C32:E32"/>
    <mergeCell ref="C21:E21"/>
    <mergeCell ref="C22:E22"/>
    <mergeCell ref="C24:E24"/>
    <mergeCell ref="C25:E25"/>
    <mergeCell ref="C26:E26"/>
    <mergeCell ref="A15:B16"/>
    <mergeCell ref="A17:B30"/>
    <mergeCell ref="A31:B33"/>
    <mergeCell ref="A6:B7"/>
    <mergeCell ref="C6:E7"/>
    <mergeCell ref="C15:E15"/>
    <mergeCell ref="C16:E16"/>
    <mergeCell ref="C17:E17"/>
    <mergeCell ref="C20:E20"/>
    <mergeCell ref="C23:E23"/>
    <mergeCell ref="C30:E30"/>
    <mergeCell ref="C31:E31"/>
    <mergeCell ref="A8:B14"/>
    <mergeCell ref="C8:E8"/>
    <mergeCell ref="C12:E12"/>
    <mergeCell ref="C10:E10"/>
    <mergeCell ref="H6:H7"/>
    <mergeCell ref="I6:I7"/>
    <mergeCell ref="C11:E11"/>
    <mergeCell ref="C9:E9"/>
    <mergeCell ref="C39:D39"/>
    <mergeCell ref="C37:D37"/>
    <mergeCell ref="C38:D38"/>
    <mergeCell ref="C14:E14"/>
    <mergeCell ref="C13:E13"/>
    <mergeCell ref="C33:E33"/>
    <mergeCell ref="C27:E27"/>
    <mergeCell ref="C29:E29"/>
    <mergeCell ref="G6:G7"/>
    <mergeCell ref="F6:F7"/>
    <mergeCell ref="C18:E18"/>
    <mergeCell ref="C19:E19"/>
  </mergeCells>
  <phoneticPr fontId="2"/>
  <dataValidations count="2">
    <dataValidation type="list" allowBlank="1" showInputMessage="1" sqref="I8:I33">
      <formula1>"有,無"</formula1>
    </dataValidation>
    <dataValidation type="list" allowBlank="1" showInputMessage="1" showErrorMessage="1" sqref="H8:H33">
      <formula1>"新規,既存"</formula1>
    </dataValidation>
  </dataValidations>
  <pageMargins left="0.70866141732283472" right="0" top="0.74803149606299213" bottom="0.74803149606299213" header="0.31496062992125984" footer="0.31496062992125984"/>
  <pageSetup paperSize="9" scale="96"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
  <sheetViews>
    <sheetView showGridLines="0" zoomScaleNormal="100" zoomScaleSheetLayoutView="100" workbookViewId="0">
      <selection activeCell="A10" sqref="A10"/>
    </sheetView>
  </sheetViews>
  <sheetFormatPr defaultRowHeight="18"/>
  <cols>
    <col min="1" max="4" width="21.3984375" customWidth="1"/>
    <col min="5" max="5" width="13.5" style="57" customWidth="1"/>
    <col min="6" max="6" width="12.69921875" style="57" customWidth="1"/>
    <col min="7" max="25" width="9" style="57"/>
  </cols>
  <sheetData>
    <row r="1" spans="1:4">
      <c r="A1" s="29" t="s">
        <v>839</v>
      </c>
      <c r="B1" s="31"/>
      <c r="C1" s="56"/>
      <c r="D1" s="135" t="str">
        <f>IF('１申請者概要'!$B$9="","","申請者名："&amp;'１申請者概要'!$B$9)</f>
        <v/>
      </c>
    </row>
    <row r="2" spans="1:4">
      <c r="A2" s="996" t="str">
        <f>注意事項等!A2</f>
        <v>福島県ＺＥＢ化モデル事業補助金</v>
      </c>
      <c r="B2" s="996"/>
      <c r="C2" s="996"/>
      <c r="D2" s="996"/>
    </row>
    <row r="3" spans="1:4">
      <c r="A3" s="18"/>
    </row>
    <row r="4" spans="1:4">
      <c r="A4" s="122" t="s">
        <v>68</v>
      </c>
    </row>
    <row r="7" spans="1:4">
      <c r="A7" s="645" t="s">
        <v>857</v>
      </c>
    </row>
    <row r="9" spans="1:4">
      <c r="A9" s="613" t="s">
        <v>863</v>
      </c>
    </row>
    <row r="10" spans="1:4">
      <c r="A10" s="614" t="s">
        <v>486</v>
      </c>
      <c r="B10" s="614"/>
    </row>
    <row r="11" spans="1:4">
      <c r="B11" s="614" t="s">
        <v>858</v>
      </c>
    </row>
    <row r="12" spans="1:4">
      <c r="B12" s="92" t="s">
        <v>859</v>
      </c>
    </row>
    <row r="13" spans="1:4">
      <c r="B13" s="92" t="s">
        <v>860</v>
      </c>
    </row>
    <row r="14" spans="1:4">
      <c r="B14" s="92" t="s">
        <v>861</v>
      </c>
    </row>
    <row r="15" spans="1:4">
      <c r="B15" s="92" t="s">
        <v>862</v>
      </c>
    </row>
    <row r="25" spans="1:5">
      <c r="A25" s="54"/>
      <c r="B25" s="54"/>
      <c r="C25" s="54"/>
      <c r="D25" s="54"/>
    </row>
    <row r="30" spans="1:5">
      <c r="E30" s="74"/>
    </row>
  </sheetData>
  <mergeCells count="1">
    <mergeCell ref="A2:D2"/>
  </mergeCells>
  <phoneticPr fontId="2"/>
  <pageMargins left="0.70866141732283472" right="0" top="0.74803149606299213" bottom="0.74803149606299213" header="0.31496062992125984" footer="0.31496062992125984"/>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31"/>
  <sheetViews>
    <sheetView showGridLines="0" zoomScaleNormal="100" zoomScaleSheetLayoutView="120" workbookViewId="0">
      <selection activeCell="A27" sqref="A27"/>
    </sheetView>
  </sheetViews>
  <sheetFormatPr defaultRowHeight="18"/>
  <cols>
    <col min="1" max="1" width="20.5" customWidth="1"/>
    <col min="2" max="2" width="21.69921875" customWidth="1"/>
    <col min="3" max="3" width="20.5" customWidth="1"/>
    <col min="4" max="4" width="21.69921875" customWidth="1"/>
    <col min="5" max="5" width="9" style="57"/>
    <col min="6" max="10" width="9" style="124"/>
    <col min="11" max="25" width="9" style="57"/>
  </cols>
  <sheetData>
    <row r="1" spans="1:39">
      <c r="A1" s="29" t="s">
        <v>839</v>
      </c>
      <c r="B1" s="31"/>
      <c r="C1" s="56"/>
      <c r="D1" s="135" t="str">
        <f>IF('１申請者概要'!$B$9="","","申請者名："&amp;'１申請者概要'!$B$9)</f>
        <v/>
      </c>
    </row>
    <row r="2" spans="1:39">
      <c r="A2" s="996" t="str">
        <f>注意事項等!A2</f>
        <v>福島県ＺＥＢ化モデル事業補助金</v>
      </c>
      <c r="B2" s="996"/>
      <c r="C2" s="996"/>
      <c r="D2" s="996"/>
    </row>
    <row r="3" spans="1:39">
      <c r="A3" s="18"/>
    </row>
    <row r="4" spans="1:39" ht="20.100000000000001" customHeight="1">
      <c r="A4" s="121" t="s">
        <v>69</v>
      </c>
    </row>
    <row r="5" spans="1:39" ht="20.100000000000001" customHeight="1" thickBot="1">
      <c r="A5" s="16" t="s">
        <v>16</v>
      </c>
    </row>
    <row r="6" spans="1:39" s="34" customFormat="1" ht="20.100000000000001" customHeight="1">
      <c r="A6" s="594" t="s">
        <v>180</v>
      </c>
      <c r="B6" s="1099"/>
      <c r="C6" s="1100"/>
      <c r="D6" s="1101"/>
      <c r="E6" s="58"/>
      <c r="F6" s="123" t="s">
        <v>219</v>
      </c>
      <c r="G6" s="124"/>
      <c r="H6" s="124"/>
      <c r="I6" s="124"/>
      <c r="J6" s="124"/>
      <c r="K6" s="58"/>
      <c r="L6" s="58"/>
      <c r="M6" s="58"/>
      <c r="N6" s="58"/>
      <c r="O6" s="58"/>
      <c r="P6" s="58"/>
      <c r="Q6" s="58"/>
      <c r="R6" s="58"/>
      <c r="S6" s="58"/>
      <c r="T6" s="58"/>
      <c r="U6" s="58"/>
      <c r="V6" s="58"/>
      <c r="W6" s="58"/>
      <c r="X6" s="58"/>
      <c r="Y6" s="58"/>
    </row>
    <row r="7" spans="1:39" s="34" customFormat="1" ht="20.100000000000001" customHeight="1">
      <c r="A7" s="595" t="s">
        <v>178</v>
      </c>
      <c r="B7" s="1079"/>
      <c r="C7" s="1079"/>
      <c r="D7" s="1080"/>
      <c r="E7" s="58"/>
      <c r="F7" s="123" t="s">
        <v>221</v>
      </c>
      <c r="G7" s="124"/>
      <c r="H7" s="124"/>
      <c r="I7" s="124"/>
      <c r="J7" s="124"/>
      <c r="K7" s="58"/>
      <c r="L7" s="58"/>
      <c r="M7" s="58"/>
      <c r="N7" s="58"/>
      <c r="O7" s="58"/>
      <c r="P7" s="58"/>
      <c r="Q7" s="58"/>
      <c r="R7" s="58"/>
      <c r="S7" s="58"/>
      <c r="T7" s="58"/>
      <c r="U7" s="58"/>
      <c r="V7" s="58"/>
      <c r="W7" s="58"/>
      <c r="X7" s="58"/>
      <c r="Y7" s="58"/>
    </row>
    <row r="8" spans="1:39" s="34" customFormat="1" ht="20.100000000000001" customHeight="1">
      <c r="A8" s="85" t="s">
        <v>17</v>
      </c>
      <c r="B8" s="1081"/>
      <c r="C8" s="1081"/>
      <c r="D8" s="1082"/>
      <c r="E8" s="58"/>
      <c r="F8" s="123" t="s">
        <v>222</v>
      </c>
      <c r="G8" s="124"/>
      <c r="H8" s="124"/>
      <c r="I8" s="124"/>
      <c r="J8" s="124"/>
      <c r="K8" s="58"/>
      <c r="L8" s="58"/>
      <c r="M8" s="58"/>
      <c r="N8" s="58"/>
      <c r="O8" s="58"/>
      <c r="P8" s="58"/>
      <c r="Q8" s="58"/>
      <c r="R8" s="58"/>
      <c r="S8" s="58"/>
      <c r="T8" s="58"/>
      <c r="U8" s="58"/>
      <c r="V8" s="58"/>
      <c r="W8" s="58"/>
      <c r="X8" s="58"/>
      <c r="Y8" s="58"/>
    </row>
    <row r="9" spans="1:39" s="34" customFormat="1" ht="20.100000000000001" customHeight="1">
      <c r="A9" s="596" t="s">
        <v>179</v>
      </c>
      <c r="B9" s="1091"/>
      <c r="C9" s="1092"/>
      <c r="D9" s="1093"/>
      <c r="E9" s="58"/>
      <c r="F9" s="123" t="s">
        <v>224</v>
      </c>
      <c r="G9" s="124"/>
      <c r="H9" s="124"/>
      <c r="I9" s="124"/>
      <c r="J9" s="124"/>
      <c r="K9" s="58"/>
      <c r="L9" s="58"/>
      <c r="M9" s="58"/>
      <c r="N9" s="58"/>
      <c r="O9" s="58"/>
      <c r="P9" s="58"/>
      <c r="Q9" s="58"/>
      <c r="R9" s="58"/>
      <c r="S9" s="58"/>
      <c r="T9" s="58"/>
      <c r="U9" s="58"/>
      <c r="V9" s="58"/>
      <c r="W9" s="58"/>
      <c r="X9" s="58"/>
      <c r="Y9" s="58"/>
    </row>
    <row r="10" spans="1:39" s="34" customFormat="1" ht="20.100000000000001" customHeight="1" thickBot="1">
      <c r="A10" s="87" t="s">
        <v>18</v>
      </c>
      <c r="B10" s="1094"/>
      <c r="C10" s="1095"/>
      <c r="D10" s="1096"/>
      <c r="E10" s="58"/>
      <c r="F10" s="124"/>
      <c r="G10" s="124"/>
      <c r="H10" s="124"/>
      <c r="I10" s="124"/>
      <c r="J10" s="124"/>
      <c r="K10" s="58"/>
      <c r="L10" s="58"/>
      <c r="M10" s="58"/>
      <c r="N10" s="58"/>
      <c r="O10" s="58"/>
      <c r="P10" s="58"/>
      <c r="Q10" s="58"/>
      <c r="R10" s="58"/>
      <c r="S10" s="58"/>
      <c r="T10" s="58"/>
      <c r="U10" s="58"/>
      <c r="V10" s="58"/>
      <c r="W10" s="58"/>
      <c r="X10" s="58"/>
      <c r="Y10" s="58"/>
    </row>
    <row r="11" spans="1:39" s="34" customFormat="1" ht="15.75" customHeight="1">
      <c r="A11" s="23"/>
      <c r="B11" s="24"/>
      <c r="C11" s="80"/>
      <c r="E11" s="58"/>
      <c r="F11" s="124"/>
      <c r="G11" s="124"/>
      <c r="H11" s="124"/>
      <c r="I11" s="124"/>
      <c r="J11" s="124"/>
      <c r="K11" s="58"/>
      <c r="L11" s="58"/>
      <c r="M11" s="58"/>
      <c r="N11" s="58"/>
      <c r="O11" s="58"/>
      <c r="P11" s="58"/>
      <c r="Q11" s="58"/>
      <c r="R11" s="58"/>
      <c r="S11" s="58"/>
      <c r="T11" s="58"/>
      <c r="U11" s="58"/>
      <c r="V11" s="58"/>
      <c r="W11" s="58"/>
      <c r="X11" s="58"/>
      <c r="Y11" s="58"/>
    </row>
    <row r="12" spans="1:39" ht="20.100000000000001" customHeight="1" thickBot="1">
      <c r="A12" s="16" t="s">
        <v>868</v>
      </c>
      <c r="F12" s="123" t="s">
        <v>388</v>
      </c>
    </row>
    <row r="13" spans="1:39" s="7" customFormat="1" ht="20.100000000000001" customHeight="1">
      <c r="A13" s="84" t="s">
        <v>182</v>
      </c>
      <c r="B13" s="1088"/>
      <c r="C13" s="1089"/>
      <c r="D13" s="1090"/>
      <c r="E13" s="63"/>
      <c r="F13" s="123"/>
      <c r="G13" s="124"/>
      <c r="H13" s="124"/>
      <c r="I13" s="124"/>
      <c r="J13" s="124"/>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row>
    <row r="14" spans="1:39" s="7" customFormat="1" ht="20.100000000000001" customHeight="1">
      <c r="A14" s="85" t="s">
        <v>19</v>
      </c>
      <c r="B14" s="1081"/>
      <c r="C14" s="1081"/>
      <c r="D14" s="1082"/>
      <c r="E14" s="63"/>
      <c r="F14" s="124"/>
      <c r="G14" s="124"/>
      <c r="H14" s="124"/>
      <c r="I14" s="124"/>
      <c r="J14" s="124"/>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row>
    <row r="15" spans="1:39" s="7" customFormat="1" ht="20.100000000000001" customHeight="1">
      <c r="A15" s="85" t="s">
        <v>20</v>
      </c>
      <c r="B15" s="1081"/>
      <c r="C15" s="1081"/>
      <c r="D15" s="1082"/>
      <c r="E15" s="63"/>
      <c r="F15" s="124"/>
      <c r="G15" s="124"/>
      <c r="H15" s="124"/>
      <c r="I15" s="124"/>
      <c r="J15" s="124"/>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row>
    <row r="16" spans="1:39" s="7" customFormat="1" ht="20.100000000000001" customHeight="1">
      <c r="A16" s="85" t="s">
        <v>21</v>
      </c>
      <c r="B16" s="1081"/>
      <c r="C16" s="1081"/>
      <c r="D16" s="1082"/>
      <c r="E16" s="63"/>
      <c r="F16" s="124"/>
      <c r="G16" s="124"/>
      <c r="H16" s="124"/>
      <c r="I16" s="124"/>
      <c r="J16" s="124"/>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row>
    <row r="17" spans="1:39" s="7" customFormat="1" ht="20.100000000000001" customHeight="1">
      <c r="A17" s="85" t="s">
        <v>110</v>
      </c>
      <c r="B17" s="1081"/>
      <c r="C17" s="1081"/>
      <c r="D17" s="1082"/>
      <c r="E17" s="63"/>
      <c r="F17" s="124"/>
      <c r="G17" s="124"/>
      <c r="H17" s="124"/>
      <c r="I17" s="124"/>
      <c r="J17" s="124"/>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row>
    <row r="18" spans="1:39" s="7" customFormat="1" ht="20.100000000000001" customHeight="1">
      <c r="A18" s="85" t="s">
        <v>22</v>
      </c>
      <c r="B18" s="1081"/>
      <c r="C18" s="1081"/>
      <c r="D18" s="1082"/>
      <c r="E18" s="63"/>
      <c r="F18" s="124"/>
      <c r="G18" s="124"/>
      <c r="H18" s="124"/>
      <c r="I18" s="124"/>
      <c r="J18" s="124"/>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row>
    <row r="19" spans="1:39" s="7" customFormat="1" ht="20.100000000000001" customHeight="1">
      <c r="A19" s="86" t="s">
        <v>183</v>
      </c>
      <c r="B19" s="1083"/>
      <c r="C19" s="1083"/>
      <c r="D19" s="1084"/>
      <c r="E19" s="63"/>
      <c r="F19" s="124"/>
      <c r="G19" s="124"/>
      <c r="H19" s="124"/>
      <c r="I19" s="124"/>
      <c r="J19" s="124"/>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row>
    <row r="20" spans="1:39" s="7" customFormat="1" ht="20.100000000000001" customHeight="1">
      <c r="A20" s="85" t="s">
        <v>18</v>
      </c>
      <c r="B20" s="1081"/>
      <c r="C20" s="1081"/>
      <c r="D20" s="1082"/>
      <c r="E20" s="63"/>
      <c r="F20" s="124"/>
      <c r="G20" s="124"/>
      <c r="H20" s="124"/>
      <c r="I20" s="124"/>
      <c r="J20" s="124"/>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row>
    <row r="21" spans="1:39" s="7" customFormat="1" ht="20.100000000000001" customHeight="1">
      <c r="A21" s="85" t="s">
        <v>184</v>
      </c>
      <c r="B21" s="1083"/>
      <c r="C21" s="1083"/>
      <c r="D21" s="1084"/>
      <c r="E21" s="63"/>
      <c r="F21" s="124"/>
      <c r="G21" s="124"/>
      <c r="H21" s="124"/>
      <c r="I21" s="124"/>
      <c r="J21" s="124"/>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row>
    <row r="22" spans="1:39" s="7" customFormat="1" ht="20.100000000000001" customHeight="1">
      <c r="A22" s="85" t="s">
        <v>220</v>
      </c>
      <c r="B22" s="1083"/>
      <c r="C22" s="1083"/>
      <c r="D22" s="1084"/>
      <c r="E22" s="63"/>
      <c r="F22" s="124"/>
      <c r="G22" s="124"/>
      <c r="H22" s="124"/>
      <c r="I22" s="124"/>
      <c r="J22" s="124"/>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row>
    <row r="23" spans="1:39" s="7" customFormat="1" ht="20.100000000000001" customHeight="1">
      <c r="A23" s="85" t="s">
        <v>185</v>
      </c>
      <c r="B23" s="1083"/>
      <c r="C23" s="1083"/>
      <c r="D23" s="1084"/>
      <c r="E23" s="63"/>
      <c r="F23" s="124"/>
      <c r="G23" s="124"/>
      <c r="H23" s="124"/>
      <c r="I23" s="124"/>
      <c r="J23" s="124"/>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row>
    <row r="24" spans="1:39" s="7" customFormat="1" ht="20.100000000000001" customHeight="1" thickBot="1">
      <c r="A24" s="87" t="s">
        <v>181</v>
      </c>
      <c r="B24" s="1085"/>
      <c r="C24" s="1086"/>
      <c r="D24" s="1087"/>
      <c r="E24" s="63"/>
      <c r="F24" s="124"/>
      <c r="G24" s="124"/>
      <c r="H24" s="124"/>
      <c r="I24" s="124"/>
      <c r="J24" s="124"/>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row>
    <row r="25" spans="1:39" ht="15.75" customHeight="1">
      <c r="A25" s="16"/>
    </row>
    <row r="26" spans="1:39" ht="20.100000000000001" customHeight="1" thickBot="1">
      <c r="A26" s="16" t="s">
        <v>891</v>
      </c>
      <c r="B26" s="7"/>
      <c r="C26" s="7"/>
      <c r="D26" s="7"/>
    </row>
    <row r="27" spans="1:39" s="34" customFormat="1" ht="20.100000000000001" customHeight="1">
      <c r="A27" s="593" t="s">
        <v>98</v>
      </c>
      <c r="B27" s="1097"/>
      <c r="C27" s="1097"/>
      <c r="D27" s="1098"/>
      <c r="E27" s="58"/>
      <c r="F27" s="124"/>
      <c r="G27" s="124"/>
      <c r="H27" s="124"/>
      <c r="I27" s="124"/>
      <c r="J27" s="124"/>
      <c r="K27" s="58"/>
      <c r="L27" s="58"/>
      <c r="M27" s="58"/>
      <c r="N27" s="58"/>
      <c r="O27" s="58"/>
      <c r="P27" s="58"/>
      <c r="Q27" s="58"/>
      <c r="R27" s="58"/>
      <c r="S27" s="58"/>
      <c r="T27" s="58"/>
      <c r="U27" s="58"/>
      <c r="V27" s="58"/>
      <c r="W27" s="58"/>
      <c r="X27" s="58"/>
      <c r="Y27" s="58"/>
    </row>
    <row r="28" spans="1:39" s="34" customFormat="1" ht="20.100000000000001" customHeight="1">
      <c r="A28" s="79" t="s">
        <v>99</v>
      </c>
      <c r="B28" s="291"/>
      <c r="C28" s="196" t="s">
        <v>100</v>
      </c>
      <c r="D28" s="292"/>
      <c r="E28" s="58"/>
      <c r="F28" s="124"/>
      <c r="G28" s="124"/>
      <c r="H28" s="124"/>
      <c r="I28" s="124"/>
      <c r="J28" s="124"/>
      <c r="K28" s="58"/>
      <c r="L28" s="58"/>
      <c r="M28" s="58"/>
      <c r="N28" s="58"/>
      <c r="O28" s="58"/>
      <c r="P28" s="58"/>
      <c r="Q28" s="58"/>
      <c r="R28" s="58"/>
      <c r="S28" s="58"/>
      <c r="T28" s="58"/>
      <c r="U28" s="58"/>
      <c r="V28" s="58"/>
      <c r="W28" s="58"/>
      <c r="X28" s="58"/>
      <c r="Y28" s="58"/>
    </row>
    <row r="29" spans="1:39" s="34" customFormat="1" ht="20.100000000000001" customHeight="1">
      <c r="A29" s="79" t="s">
        <v>101</v>
      </c>
      <c r="B29" s="291"/>
      <c r="C29" s="196" t="s">
        <v>102</v>
      </c>
      <c r="D29" s="292"/>
      <c r="E29" s="58"/>
      <c r="F29" s="124"/>
      <c r="G29" s="124"/>
      <c r="H29" s="124"/>
      <c r="I29" s="124"/>
      <c r="J29" s="124"/>
      <c r="K29" s="58"/>
      <c r="L29" s="58"/>
      <c r="M29" s="58"/>
      <c r="N29" s="58"/>
      <c r="O29" s="58"/>
      <c r="P29" s="58"/>
      <c r="Q29" s="58"/>
      <c r="R29" s="58"/>
      <c r="S29" s="58"/>
      <c r="T29" s="58"/>
      <c r="U29" s="58"/>
      <c r="V29" s="58"/>
      <c r="W29" s="58"/>
      <c r="X29" s="58"/>
      <c r="Y29" s="58"/>
    </row>
    <row r="30" spans="1:39" s="34" customFormat="1" ht="20.100000000000001" customHeight="1" thickBot="1">
      <c r="A30" s="83" t="s">
        <v>103</v>
      </c>
      <c r="B30" s="293"/>
      <c r="C30" s="294" t="s">
        <v>104</v>
      </c>
      <c r="D30" s="295"/>
      <c r="E30" s="58"/>
      <c r="F30" s="124"/>
      <c r="G30" s="124"/>
      <c r="H30" s="124"/>
      <c r="I30" s="124"/>
      <c r="J30" s="124"/>
      <c r="K30" s="58"/>
      <c r="L30" s="58"/>
      <c r="M30" s="58"/>
      <c r="N30" s="58"/>
      <c r="O30" s="58"/>
      <c r="P30" s="58"/>
      <c r="Q30" s="58"/>
      <c r="R30" s="58"/>
      <c r="S30" s="58"/>
      <c r="T30" s="58"/>
      <c r="U30" s="58"/>
      <c r="V30" s="58"/>
      <c r="W30" s="58"/>
      <c r="X30" s="58"/>
      <c r="Y30" s="58"/>
    </row>
    <row r="31" spans="1:39" s="34" customFormat="1" ht="20.100000000000001" customHeight="1">
      <c r="A31" s="13" t="s">
        <v>105</v>
      </c>
      <c r="B31" s="15"/>
      <c r="C31" s="33"/>
      <c r="D31" s="15"/>
      <c r="E31" s="58"/>
      <c r="F31" s="124"/>
      <c r="G31" s="124"/>
      <c r="H31" s="124"/>
      <c r="I31" s="124"/>
      <c r="J31" s="124"/>
      <c r="K31" s="58"/>
      <c r="L31" s="58"/>
      <c r="M31" s="58"/>
      <c r="N31" s="58"/>
      <c r="O31" s="58"/>
      <c r="P31" s="58"/>
      <c r="Q31" s="58"/>
      <c r="R31" s="58"/>
      <c r="S31" s="58"/>
      <c r="T31" s="58"/>
      <c r="U31" s="58"/>
      <c r="V31" s="58"/>
      <c r="W31" s="58"/>
      <c r="X31" s="58"/>
      <c r="Y31" s="58"/>
    </row>
  </sheetData>
  <mergeCells count="19">
    <mergeCell ref="A2:D2"/>
    <mergeCell ref="B10:D10"/>
    <mergeCell ref="B27:D27"/>
    <mergeCell ref="B6:D6"/>
    <mergeCell ref="B7:D7"/>
    <mergeCell ref="B8:D8"/>
    <mergeCell ref="B23:D23"/>
    <mergeCell ref="B24:D24"/>
    <mergeCell ref="B15:D15"/>
    <mergeCell ref="B16:D16"/>
    <mergeCell ref="B17:D17"/>
    <mergeCell ref="B18:D18"/>
    <mergeCell ref="B19:D19"/>
    <mergeCell ref="B13:D13"/>
    <mergeCell ref="B14:D14"/>
    <mergeCell ref="B20:D20"/>
    <mergeCell ref="B21:D21"/>
    <mergeCell ref="B22:D22"/>
    <mergeCell ref="B9:D9"/>
  </mergeCells>
  <phoneticPr fontId="2"/>
  <pageMargins left="0.70866141732283472" right="0" top="0.74803149606299213" bottom="0.74803149606299213" header="0.31496062992125984" footer="0.31496062992125984"/>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30</vt:i4>
      </vt:variant>
    </vt:vector>
  </HeadingPairs>
  <TitlesOfParts>
    <vt:vector size="52" baseType="lpstr">
      <vt:lpstr>注意事項等</vt:lpstr>
      <vt:lpstr>１申請者概要</vt:lpstr>
      <vt:lpstr>２建物の概要３事業実施に関する事項</vt:lpstr>
      <vt:lpstr>4補助事業に関する配分額</vt:lpstr>
      <vt:lpstr>5導入効果</vt:lpstr>
      <vt:lpstr>5導入効果 (2)</vt:lpstr>
      <vt:lpstr>6事業概要</vt:lpstr>
      <vt:lpstr>7システム概要提案</vt:lpstr>
      <vt:lpstr>8申請者の詳細</vt:lpstr>
      <vt:lpstr>9エネルギー利用管理計画</vt:lpstr>
      <vt:lpstr>10事業実施工程</vt:lpstr>
      <vt:lpstr>11資金調達計画</vt:lpstr>
      <vt:lpstr>12補助事業実施体制</vt:lpstr>
      <vt:lpstr>別添1</vt:lpstr>
      <vt:lpstr>別添2</vt:lpstr>
      <vt:lpstr>別添３</vt:lpstr>
      <vt:lpstr>別添４</vt:lpstr>
      <vt:lpstr>別添５（全体）</vt:lpstr>
      <vt:lpstr>別添１(記入例)</vt:lpstr>
      <vt:lpstr>別添２(記入例)</vt:lpstr>
      <vt:lpstr>別添４(記入例)</vt:lpstr>
      <vt:lpstr>別添５(内訳書記入例)</vt:lpstr>
      <vt:lpstr>'5導入効果'!OLE_LINK1</vt:lpstr>
      <vt:lpstr>'10事業実施工程'!Print_Area</vt:lpstr>
      <vt:lpstr>'11資金調達計画'!Print_Area</vt:lpstr>
      <vt:lpstr>'12補助事業実施体制'!Print_Area</vt:lpstr>
      <vt:lpstr>'１申請者概要'!Print_Area</vt:lpstr>
      <vt:lpstr>'２建物の概要３事業実施に関する事項'!Print_Area</vt:lpstr>
      <vt:lpstr>'4補助事業に関する配分額'!Print_Area</vt:lpstr>
      <vt:lpstr>'5導入効果'!Print_Area</vt:lpstr>
      <vt:lpstr>'5導入効果 (2)'!Print_Area</vt:lpstr>
      <vt:lpstr>'6事業概要'!Print_Area</vt:lpstr>
      <vt:lpstr>'7システム概要提案'!Print_Area</vt:lpstr>
      <vt:lpstr>'8申請者の詳細'!Print_Area</vt:lpstr>
      <vt:lpstr>'9エネルギー利用管理計画'!Print_Area</vt:lpstr>
      <vt:lpstr>注意事項等!Print_Area</vt:lpstr>
      <vt:lpstr>別添1!Print_Area</vt:lpstr>
      <vt:lpstr>'別添１(記入例)'!Print_Area</vt:lpstr>
      <vt:lpstr>別添2!Print_Area</vt:lpstr>
      <vt:lpstr>'別添２(記入例)'!Print_Area</vt:lpstr>
      <vt:lpstr>別添３!Print_Area</vt:lpstr>
      <vt:lpstr>別添４!Print_Area</vt:lpstr>
      <vt:lpstr>'別添４(記入例)'!Print_Area</vt:lpstr>
      <vt:lpstr>'別添５（全体）'!Print_Area</vt:lpstr>
      <vt:lpstr>'別添５(内訳書記入例)'!Print_Area</vt:lpstr>
      <vt:lpstr>ホテル等</vt:lpstr>
      <vt:lpstr>飲食店等</vt:lpstr>
      <vt:lpstr>学校等</vt:lpstr>
      <vt:lpstr>事務所等</vt:lpstr>
      <vt:lpstr>集会所等</vt:lpstr>
      <vt:lpstr>百貨店等</vt:lpstr>
      <vt:lpstr>病院等</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2020-04-20T04:49:26Z</dcterms:created>
  <dcterms:modified xsi:type="dcterms:W3CDTF">2023-06-05T11:47:13Z</dcterms:modified>
</cp:coreProperties>
</file>