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kancl059\Desktop\経営分析表\"/>
    </mc:Choice>
  </mc:AlternateContent>
  <xr:revisionPtr revIDLastSave="0" documentId="13_ncr:1_{91FFA4A2-396A-44A7-A81A-16BF6B154740}" xr6:coauthVersionLast="47" xr6:coauthVersionMax="47" xr10:uidLastSave="{00000000-0000-0000-0000-000000000000}"/>
  <workbookProtection workbookAlgorithmName="SHA-512" workbookHashValue="TFdxEqx/iGZ6pGWoDqVBL7B0WCc/llvJztBf2IcTwhbNpK4W3m6j3yC6j2Oc+HMOP0y6Yf2lsNrT1PYYTpgafQ==" workbookSaltValue="7kzNccwFPdgRefWwVJOyaA=="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<sst xmlns="http://schemas.openxmlformats.org/spreadsheetml/2006/main" count="236" uniqueCount="119">
  <si>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</si>
  <si>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</si>
  <si>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</si>
  <si>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</si>
  <si>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</si>
  <si>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</si>
  <si>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</si>
  <si>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</si>
  <si>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</si>
  <si>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</si>
  <si>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</si>
  <si>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</si>
  <si>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</si>
  <si>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</si>
  <si>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</si>
  <si>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</si>
  <si>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</si>
  <si>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</si>
  <si>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</si>
  <si>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</si>
  <si>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</si>
  <si>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</si>
  <si>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</si>
  <si>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</si>
  <si>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</si>
  <si>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</si>
  <si>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</si>
  <si>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</si>
  <si>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</si>
  <si>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</si>
  <si>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</si>
  <si>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</si>
  <si>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</si>
  <si>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</si>
  <si>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</si>
  <si>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</si>
  <si>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</si>
  <si>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</si>
  <si>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</si>
  <si>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</si>
  <si>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</si>
  <si>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</si>
  <si>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</si>
  <si>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</si>
  <si>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</si>
  <si>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</si>
  <si>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</si>
  <si>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</si>
  <si>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</si>
  <si>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</si>
  <si>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</si>
  <si>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</si>
  <si>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</si>
  <si>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</si>
  <si>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</si>
  <si>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</si>
  <si>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</si>
  <si>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</si>
  <si>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</si>
  <si>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</si>
  <si>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</si>
  <si>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</si>
  <si>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</si>
  <si>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</si>
  <si>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</si>
  <si>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</si>
  <si>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</si>
  <si>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</si>
  <si>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</si>
  <si>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</si>
  <si>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</si>
  <si>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</si>
  <si>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</si>
  <si>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</si>
  <si>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</si>
  <si>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</si>
  <si>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</si>
  <si>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</si>
  <si>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</si>
  <si>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</si>
  <si>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</si>
  <si>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</si>
  <si>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</si>
  <si>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</si>
  <si>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</si>
  <si>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</si>
  <si>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</si>
  <si>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</si>
  <si>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</si>
  <si>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</si>
  <si>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</si>
  <si>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</si>
  <si>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</si>
  <si>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</si>
  <si>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</si>
  <si>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</si>
  <si>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</si>
  <si>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</si>
  <si>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</si>
  <si>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</si>
  <si>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</si>
  <si>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</si>
  <si>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</si>
  <si>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</si>
  <si>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</si>
  <si>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</si>
  <si>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</si>
  <si>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</si>
  <si>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</si>
  <si>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</si>
  <si>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</si>
  <si>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</si>
  <si>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</si>
  <si>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</si>
  <si>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</si>
  <si>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</si>
  <si>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26年供用開始の施設であることから、老朽化は今のところは表面化していない。今後は令和５年度開始予定の下水道事業の公営企業会計導入に併せて、適正な管理に努め長寿命化を図るとともに、長期的視野での改修計画を検討する必要がある。</t>
    <rPh sb="43" eb="45">
      <t>レイワ</t>
    </rPh>
    <rPh sb="46" eb="48">
      <t>ネンド</t>
    </rPh>
    <rPh sb="48" eb="50">
      <t>カイシ</t>
    </rPh>
    <rPh sb="50" eb="52">
      <t>ヨテイ</t>
    </rPh>
    <phoneticPr fontId="4"/>
  </si>
  <si>
    <t>　使用料収入及び一般会計からの繰入金で維持管理経費等を賄っている。汚水処理原価、経費回収率が類似団体より悪くなっていることから、経営改善に向けた取り組みが必要となっている。
　平成26年に供用開始した施設であることから、今後も加入者増を図る必要がある。特に個人設置で単独浄化槽を利用している世帯に向けた加入促進対策、継続可能な料金設定などについて検討を行う必要がある。
　施設の維持管理について、令和３年度より一部事業で近隣町村との共同発注や複数年契約を開始した。今後は令和５年度開始予定の下水道事業の公営企業会計導入に併せて、更なる維持管理費軽減に努める必要がある。</t>
    <rPh sb="33" eb="35">
      <t>オスイ</t>
    </rPh>
    <rPh sb="35" eb="37">
      <t>ショリ</t>
    </rPh>
    <rPh sb="37" eb="39">
      <t>ゲンカ</t>
    </rPh>
    <rPh sb="40" eb="42">
      <t>ケイヒ</t>
    </rPh>
    <rPh sb="42" eb="44">
      <t>カイシュウ</t>
    </rPh>
    <rPh sb="44" eb="45">
      <t>リツ</t>
    </rPh>
    <rPh sb="46" eb="48">
      <t>ルイジ</t>
    </rPh>
    <rPh sb="48" eb="50">
      <t>ダンタイ</t>
    </rPh>
    <rPh sb="52" eb="53">
      <t>ワル</t>
    </rPh>
    <rPh sb="235" eb="237">
      <t>レイワ</t>
    </rPh>
    <rPh sb="238" eb="240">
      <t>ネンド</t>
    </rPh>
    <rPh sb="240" eb="242">
      <t>カイシ</t>
    </rPh>
    <rPh sb="242" eb="244">
      <t>ヨテイ</t>
    </rPh>
    <phoneticPr fontId="4"/>
  </si>
  <si>
    <t>　経営の観点から利用者の増加を図るとともに、維持経費の軽減を図る必要がある。
　また、現時点で老朽化は進んでいないものの、令和５年度開始予定の下水道事業の公営企業会計導入に併せて、長期的な視野での検討を進める必要がある。</t>
    <rPh sb="61" eb="63">
      <t>レイワ</t>
    </rPh>
    <rPh sb="64" eb="66">
      <t>ネンド</t>
    </rPh>
    <rPh sb="66" eb="68">
      <t>カイシ</t>
    </rPh>
    <rPh sb="68" eb="7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</si>
</sst>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8D-464F-B908-5503488FA7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038D-464F-B908-5503488FA7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99.48</c:v>
                </c:pt>
                <c:pt idx="1">
                  <c:v>98.93</c:v>
                </c:pt>
                <c:pt idx="2">
                  <c:v>98.71</c:v>
                </c:pt>
                <c:pt idx="3">
                  <c:v>100</c:v>
                </c:pt>
                <c:pt idx="4">
                  <c:v>100</c:v>
                </c:pt>
              </c:numCache>
            </c:numRef>
          </c:val>
          <c:extLst>
            <c:ext xmlns:c16="http://schemas.microsoft.com/office/drawing/2014/chart" uri="{C3380CC4-5D6E-409C-BE32-E72D297353CC}">
              <c16:uniqueId val="{00000000-A748-4C6F-B260-8ACD74788E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48-4C6F-B260-8ACD74788E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2F-4450-B371-3FB5332B48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F-4450-B371-3FB5332B48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3-4A81-B376-D4D013E520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3-4A81-B376-D4D013E520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5-4E3A-AD9C-832F355527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5-4E3A-AD9C-832F355527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C2-4A62-BEC3-7647AA4BD4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C2-4A62-BEC3-7647AA4BD4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113.62</c:v>
                </c:pt>
                <c:pt idx="1">
                  <c:v>81.99</c:v>
                </c:pt>
                <c:pt idx="2">
                  <c:v>86.07</c:v>
                </c:pt>
                <c:pt idx="3">
                  <c:v>83.64</c:v>
                </c:pt>
                <c:pt idx="4">
                  <c:v>79.77</c:v>
                </c:pt>
              </c:numCache>
            </c:numRef>
          </c:val>
          <c:extLst>
            <c:ext xmlns:c16="http://schemas.microsoft.com/office/drawing/2014/chart" uri="{C3380CC4-5D6E-409C-BE32-E72D297353CC}">
              <c16:uniqueId val="{00000000-0EEE-41D7-8377-2822C62444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0EEE-41D7-8377-2822C62444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23.64</c:v>
                </c:pt>
                <c:pt idx="1">
                  <c:v>29.81</c:v>
                </c:pt>
                <c:pt idx="2">
                  <c:v>30.94</c:v>
                </c:pt>
                <c:pt idx="3">
                  <c:v>33.270000000000003</c:v>
                </c:pt>
                <c:pt idx="4">
                  <c:v>34.06</c:v>
                </c:pt>
              </c:numCache>
            </c:numRef>
          </c:val>
          <c:extLst>
            <c:ext xmlns:c16="http://schemas.microsoft.com/office/drawing/2014/chart" uri="{C3380CC4-5D6E-409C-BE32-E72D297353CC}">
              <c16:uniqueId val="{00000000-F3BF-4C37-A320-730D7355E2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F3BF-4C37-A320-730D7355E2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1075.3800000000001</c:v>
                </c:pt>
                <c:pt idx="1">
                  <c:v>1056.92</c:v>
                </c:pt>
                <c:pt idx="2">
                  <c:v>1087.57</c:v>
                </c:pt>
                <c:pt idx="3">
                  <c:v>959.23</c:v>
                </c:pt>
                <c:pt idx="4">
                  <c:v>862.53</c:v>
                </c:pt>
              </c:numCache>
            </c:numRef>
          </c:val>
          <c:extLst>
            <c:ext xmlns:c16="http://schemas.microsoft.com/office/drawing/2014/chart" uri="{C3380CC4-5D6E-409C-BE32-E72D297353CC}">
              <c16:uniqueId val="{00000000-A215-439A-9AAC-94AA5AEC68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A215-439A-9AAC-94AA5AEC68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c:v>
                </c:pt>
                <c:pt idx="1">
                  <c:v>68.75</c:v>
                </c:pt>
                <c:pt idx="2">
                  <c:v>51.25</c:v>
                </c:pt>
                <c:pt idx="3">
                  <c:v>60</c:v>
                </c:pt>
                <c:pt idx="4">
                  <c:v>61.25</c:v>
                </c:pt>
              </c:numCache>
            </c:numRef>
          </c:val>
          <c:extLst>
            <c:ext xmlns:c16="http://schemas.microsoft.com/office/drawing/2014/chart" uri="{C3380CC4-5D6E-409C-BE32-E72D297353CC}">
              <c16:uniqueId val="{00000000-0E47-4373-B43C-763C59550D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0E47-4373-B43C-763C59550D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57.42</c:v>
                </c:pt>
                <c:pt idx="1">
                  <c:v>73.55</c:v>
                </c:pt>
                <c:pt idx="2">
                  <c:v>66.3</c:v>
                </c:pt>
                <c:pt idx="3">
                  <c:v>66.84</c:v>
                </c:pt>
                <c:pt idx="4">
                  <c:v>72.88</c:v>
                </c:pt>
              </c:numCache>
            </c:numRef>
          </c:val>
          <c:extLst>
            <c:ext xmlns:c16="http://schemas.microsoft.com/office/drawing/2014/chart" uri="{C3380CC4-5D6E-409C-BE32-E72D297353CC}">
              <c16:uniqueId val="{00000000-7B38-4A44-8559-2B16085855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7B38-4A44-8559-2B16085855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61" zoomScaleNormal="100" workbookViewId="0">
      <selection activeCell="BR87" sqref="BR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金山町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D3</v>
      </c>
      <c r="X8" s="35"/>
      <c r="Y8" s="35"/>
      <c r="Z8" s="35"/>
      <c r="AA8" s="35"/>
      <c r="AB8" s="35"/>
      <c r="AC8" s="35"/>
      <c r="AD8" s="36" t="str">
        <f>データ!$M$6</f>
        <v>非設置</v>
      </c>
      <c r="AE8" s="36"/>
      <c r="AF8" s="36"/>
      <c r="AG8" s="36"/>
      <c r="AH8" s="36"/>
      <c r="AI8" s="36"/>
      <c r="AJ8" s="36"/>
      <c r="AK8" s="3"/>
      <c r="AL8" s="37">
        <f>データ!S6</f>
        <v>1875</v>
      </c>
      <c r="AM8" s="37"/>
      <c r="AN8" s="37"/>
      <c r="AO8" s="37"/>
      <c r="AP8" s="37"/>
      <c r="AQ8" s="37"/>
      <c r="AR8" s="37"/>
      <c r="AS8" s="37"/>
      <c r="AT8" s="38">
        <f>データ!T6</f>
        <v>293.92</v>
      </c>
      <c r="AU8" s="38"/>
      <c r="AV8" s="38"/>
      <c r="AW8" s="38"/>
      <c r="AX8" s="38"/>
      <c r="AY8" s="38"/>
      <c r="AZ8" s="38"/>
      <c r="BA8" s="38"/>
      <c r="BB8" s="38">
        <f>データ!U6</f>
        <v>6.38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9.57</v>
      </c>
      <c r="Q10" s="38"/>
      <c r="R10" s="38"/>
      <c r="S10" s="38"/>
      <c r="T10" s="38"/>
      <c r="U10" s="38"/>
      <c r="V10" s="38"/>
      <c r="W10" s="38">
        <f>データ!Q6</f>
        <v>97.94</v>
      </c>
      <c r="X10" s="38"/>
      <c r="Y10" s="38"/>
      <c r="Z10" s="38"/>
      <c r="AA10" s="38"/>
      <c r="AB10" s="38"/>
      <c r="AC10" s="38"/>
      <c r="AD10" s="37">
        <f>データ!R6</f>
        <v>3300</v>
      </c>
      <c r="AE10" s="37"/>
      <c r="AF10" s="37"/>
      <c r="AG10" s="37"/>
      <c r="AH10" s="37"/>
      <c r="AI10" s="37"/>
      <c r="AJ10" s="37"/>
      <c r="AK10" s="2"/>
      <c r="AL10" s="37">
        <f>データ!V6</f>
        <v>177</v>
      </c>
      <c r="AM10" s="37"/>
      <c r="AN10" s="37"/>
      <c r="AO10" s="37"/>
      <c r="AP10" s="37"/>
      <c r="AQ10" s="37"/>
      <c r="AR10" s="37"/>
      <c r="AS10" s="37"/>
      <c r="AT10" s="38">
        <f>データ!W6</f>
        <v>0.08</v>
      </c>
      <c r="AU10" s="38"/>
      <c r="AV10" s="38"/>
      <c r="AW10" s="38"/>
      <c r="AX10" s="38"/>
      <c r="AY10" s="38"/>
      <c r="AZ10" s="38"/>
      <c r="BA10" s="38"/>
      <c r="BB10" s="38">
        <f>データ!X6</f>
        <v>2212.5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ckvjfkfQgCDeGtn+QBwuXuZwx776fLF+DpJvcISUKaPDB+vZ1BG1OomXoDiM4+33SvdVEl+c0CWsx4QlOJn1LQ==" saltValue="bLhZDd+LZIYcL70u/r2L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74454</v>
      </c>
      <c r="D6" s="19">
        <f t="shared" si="3"/>
        <v>47</v>
      </c>
      <c r="E6" s="19">
        <f t="shared" si="3"/>
        <v>17</v>
      </c>
      <c r="F6" s="19">
        <f t="shared" si="3"/>
        <v>4</v>
      </c>
      <c r="G6" s="19">
        <f t="shared" si="3"/>
        <v>0</v>
      </c>
      <c r="H6" s="19" t="str">
        <f t="shared" si="3"/>
        <v>福島県　金山町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9.57</v>
      </c>
      <c r="Q6" s="20">
        <f t="shared" si="3"/>
        <v>97.94</v>
      </c>
      <c r="R6" s="20">
        <f t="shared" si="3"/>
        <v>3300</v>
      </c>
      <c r="S6" s="20">
        <f t="shared" si="3"/>
        <v>1875</v>
      </c>
      <c r="T6" s="20">
        <f t="shared" si="3"/>
        <v>293.92</v>
      </c>
      <c r="U6" s="20">
        <f t="shared" si="3"/>
        <v>6.38</v>
      </c>
      <c r="V6" s="20">
        <f t="shared" si="3"/>
        <v>177</v>
      </c>
      <c r="W6" s="20">
        <f t="shared" si="3"/>
        <v>0.08</v>
      </c>
      <c r="X6" s="20">
        <f t="shared" si="3"/>
        <v>2212.5</v>
      </c>
      <c r="Y6" s="21">
        <f>IF(Y7="",NA(),Y7)</f>
        <v>99.48</v>
      </c>
      <c r="Z6" s="21">
        <f t="shared" ref="Z6:AH6" si="4">IF(Z7="",NA(),Z7)</f>
        <v>98.93</v>
      </c>
      <c r="AA6" s="21">
        <f t="shared" si="4"/>
        <v>98.71</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113.62</v>
      </c>
      <c r="BG6" s="21">
        <f t="shared" ref="BG6:BO6" si="7">IF(BG7="",NA(),BG7)</f>
        <v>81.99</v>
      </c>
      <c r="BH6" s="21">
        <f t="shared" si="7"/>
        <v>86.07</v>
      </c>
      <c r="BI6" s="21">
        <f t="shared" si="7"/>
        <v>83.64</v>
      </c>
      <c r="BJ6" s="21">
        <f t="shared" si="7"/>
        <v>79.77</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23.64</v>
      </c>
      <c r="BR6" s="21">
        <f t="shared" ref="BR6:BZ6" si="8">IF(BR7="",NA(),BR7)</f>
        <v>29.81</v>
      </c>
      <c r="BS6" s="21">
        <f t="shared" si="8"/>
        <v>30.94</v>
      </c>
      <c r="BT6" s="21">
        <f t="shared" si="8"/>
        <v>33.270000000000003</v>
      </c>
      <c r="BU6" s="21">
        <f t="shared" si="8"/>
        <v>34.06</v>
      </c>
      <c r="BV6" s="21">
        <f t="shared" si="8"/>
        <v>61.54</v>
      </c>
      <c r="BW6" s="21">
        <f t="shared" si="8"/>
        <v>63.97</v>
      </c>
      <c r="BX6" s="21">
        <f t="shared" si="8"/>
        <v>59.67</v>
      </c>
      <c r="BY6" s="21">
        <f t="shared" si="8"/>
        <v>55.93</v>
      </c>
      <c r="BZ6" s="21">
        <f t="shared" si="8"/>
        <v>55.76</v>
      </c>
      <c r="CA6" s="20" t="str">
        <f>IF(CA7="","",IF(CA7="-","【-】","【"&amp;SUBSTITUTE(TEXT(CA7,"#,##0.00"),"-","△")&amp;"】"))</f>
        <v>【75.31】</v>
      </c>
      <c r="CB6" s="21">
        <f>IF(CB7="",NA(),CB7)</f>
        <v>1075.3800000000001</v>
      </c>
      <c r="CC6" s="21">
        <f t="shared" ref="CC6:CK6" si="9">IF(CC7="",NA(),CC7)</f>
        <v>1056.92</v>
      </c>
      <c r="CD6" s="21">
        <f t="shared" si="9"/>
        <v>1087.57</v>
      </c>
      <c r="CE6" s="21">
        <f t="shared" si="9"/>
        <v>959.23</v>
      </c>
      <c r="CF6" s="21">
        <f t="shared" si="9"/>
        <v>862.53</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75</v>
      </c>
      <c r="CN6" s="21">
        <f t="shared" ref="CN6:CV6" si="10">IF(CN7="",NA(),CN7)</f>
        <v>68.75</v>
      </c>
      <c r="CO6" s="21">
        <f t="shared" si="10"/>
        <v>51.25</v>
      </c>
      <c r="CP6" s="21">
        <f t="shared" si="10"/>
        <v>60</v>
      </c>
      <c r="CQ6" s="21">
        <f t="shared" si="10"/>
        <v>61.25</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57.42</v>
      </c>
      <c r="CY6" s="21">
        <f t="shared" ref="CY6:DG6" si="11">IF(CY7="",NA(),CY7)</f>
        <v>73.55</v>
      </c>
      <c r="CZ6" s="21">
        <f t="shared" si="11"/>
        <v>66.3</v>
      </c>
      <c r="DA6" s="21">
        <f t="shared" si="11"/>
        <v>66.84</v>
      </c>
      <c r="DB6" s="21">
        <f t="shared" si="11"/>
        <v>72.88</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15">
      <c r="A7" s="14"/>
      <c r="B7" s="23">
        <v>2021</v>
      </c>
      <c r="C7" s="23">
        <v>74454</v>
      </c>
      <c r="D7" s="23">
        <v>47</v>
      </c>
      <c r="E7" s="23">
        <v>17</v>
      </c>
      <c r="F7" s="23">
        <v>4</v>
      </c>
      <c r="G7" s="23">
        <v>0</v>
      </c>
      <c r="H7" s="23" t="s">
        <v>98</v>
      </c>
      <c r="I7" s="23" t="s">
        <v>99</v>
      </c>
      <c r="J7" s="23" t="s">
        <v>100</v>
      </c>
      <c r="K7" s="23" t="s">
        <v>101</v>
      </c>
      <c r="L7" s="23" t="s">
        <v>102</v>
      </c>
      <c r="M7" s="23" t="s">
        <v>103</v>
      </c>
      <c r="N7" s="24" t="s">
        <v>104</v>
      </c>
      <c r="O7" s="24" t="s">
        <v>105</v>
      </c>
      <c r="P7" s="24">
        <v>9.57</v>
      </c>
      <c r="Q7" s="24">
        <v>97.94</v>
      </c>
      <c r="R7" s="24">
        <v>3300</v>
      </c>
      <c r="S7" s="24">
        <v>1875</v>
      </c>
      <c r="T7" s="24">
        <v>293.92</v>
      </c>
      <c r="U7" s="24">
        <v>6.38</v>
      </c>
      <c r="V7" s="24">
        <v>177</v>
      </c>
      <c r="W7" s="24">
        <v>0.08</v>
      </c>
      <c r="X7" s="24">
        <v>2212.5</v>
      </c>
      <c r="Y7" s="24">
        <v>99.48</v>
      </c>
      <c r="Z7" s="24">
        <v>98.93</v>
      </c>
      <c r="AA7" s="24">
        <v>98.71</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113.62</v>
      </c>
      <c r="BG7" s="24">
        <v>81.99</v>
      </c>
      <c r="BH7" s="24">
        <v>86.07</v>
      </c>
      <c r="BI7" s="24">
        <v>83.64</v>
      </c>
      <c r="BJ7" s="24">
        <v>79.77</v>
      </c>
      <c r="BK7" s="24">
        <v>1223.96</v>
      </c>
      <c r="BL7" s="24">
        <v>1269.1500000000001</v>
      </c>
      <c r="BM7" s="24">
        <v>1087.96</v>
      </c>
      <c r="BN7" s="24">
        <v>1209.45</v>
      </c>
      <c r="BO7" s="24">
        <v>1042.6400000000001</v>
      </c>
      <c r="BP7" s="24">
        <v>1201.79</v>
      </c>
      <c r="BQ7" s="24">
        <v>23.64</v>
      </c>
      <c r="BR7" s="24">
        <v>29.81</v>
      </c>
      <c r="BS7" s="24">
        <v>30.94</v>
      </c>
      <c r="BT7" s="24">
        <v>33.270000000000003</v>
      </c>
      <c r="BU7" s="24">
        <v>34.06</v>
      </c>
      <c r="BV7" s="24">
        <v>61.54</v>
      </c>
      <c r="BW7" s="24">
        <v>63.97</v>
      </c>
      <c r="BX7" s="24">
        <v>59.67</v>
      </c>
      <c r="BY7" s="24">
        <v>55.93</v>
      </c>
      <c r="BZ7" s="24">
        <v>55.76</v>
      </c>
      <c r="CA7" s="24">
        <v>75.31</v>
      </c>
      <c r="CB7" s="24">
        <v>1075.3800000000001</v>
      </c>
      <c r="CC7" s="24">
        <v>1056.92</v>
      </c>
      <c r="CD7" s="24">
        <v>1087.57</v>
      </c>
      <c r="CE7" s="24">
        <v>959.23</v>
      </c>
      <c r="CF7" s="24">
        <v>862.53</v>
      </c>
      <c r="CG7" s="24">
        <v>267.86</v>
      </c>
      <c r="CH7" s="24">
        <v>256.82</v>
      </c>
      <c r="CI7" s="24">
        <v>270.60000000000002</v>
      </c>
      <c r="CJ7" s="24">
        <v>289.60000000000002</v>
      </c>
      <c r="CK7" s="24">
        <v>296.14999999999998</v>
      </c>
      <c r="CL7" s="24">
        <v>216.39</v>
      </c>
      <c r="CM7" s="24">
        <v>75</v>
      </c>
      <c r="CN7" s="24">
        <v>68.75</v>
      </c>
      <c r="CO7" s="24">
        <v>51.25</v>
      </c>
      <c r="CP7" s="24">
        <v>60</v>
      </c>
      <c r="CQ7" s="24">
        <v>61.25</v>
      </c>
      <c r="CR7" s="24">
        <v>37.08</v>
      </c>
      <c r="CS7" s="24">
        <v>37.46</v>
      </c>
      <c r="CT7" s="24">
        <v>37.65</v>
      </c>
      <c r="CU7" s="24">
        <v>36.71</v>
      </c>
      <c r="CV7" s="24">
        <v>33.799999999999997</v>
      </c>
      <c r="CW7" s="24">
        <v>42.57</v>
      </c>
      <c r="CX7" s="24">
        <v>57.42</v>
      </c>
      <c r="CY7" s="24">
        <v>73.55</v>
      </c>
      <c r="CZ7" s="24">
        <v>66.3</v>
      </c>
      <c r="DA7" s="24">
        <v>66.84</v>
      </c>
      <c r="DB7" s="24">
        <v>72.88</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