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\\172.26.127.155\全庁共有\01_本庁\09_環境水道課\03_業務係\403_企業会計の調査に関する事項\02_経営比較分析（１月）\20220113_05_R03年調査（R02年度分）\02 作成\【経営比較分析表】2020_073687_47_1718\"/>
    </mc:Choice>
  </mc:AlternateContent>
  <xr:revisionPtr revIDLastSave="0" documentId="13_ncr:1_{EF95678E-B767-4DB2-8458-9C481E1AD5E8}" xr6:coauthVersionLast="47" xr6:coauthVersionMax="47" xr10:uidLastSave="{00000000-0000-0000-0000-000000000000}"/>
  <workbookProtection workbookAlgorithmName="SHA-512" workbookHashValue="AERHMH7ti3pcBir2hXupYwFqcfqnCmEm4NhKnOyZzEQutTAaXuredSftMSkPX7l6DZYKX9z9xyVayK4f9Z8DxA==" workbookSaltValue="cXPKRfTmxnvIikLXAQkWqQ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8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AL10" i="4"/>
  <c r="AD10" i="4"/>
  <c r="B10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<sst xmlns="http://schemas.openxmlformats.org/spreadsheetml/2006/main" count="236" uniqueCount="119">
  <si>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</si>
  <si>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</si>
  <si>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</si>
  <si>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</si>
  <si>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</si>
  <si>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</si>
  <si>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</si>
  <si>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</si>
  <si>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</si>
  <si>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</si>
  <si>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</si>
  <si>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</si>
  <si>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</si>
  <si>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</si>
  <si>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</si>
  <si>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</si>
  <si>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</si>
  <si>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</si>
  <si>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</si>
  <si>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</si>
  <si>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</si>
  <si>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</si>
  <si>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</si>
  <si>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</si>
  <si>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</si>
  <si>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</si>
  <si>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</si>
  <si>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</si>
  <si>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</si>
  <si>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</si>
  <si>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</si>
  <si>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</si>
  <si>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</si>
  <si>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</si>
  <si>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</si>
  <si>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</si>
  <si>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</si>
  <si>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</si>
  <si>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</si>
  <si>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</si>
  <si>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</si>
  <si>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</si>
  <si>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</si>
  <si>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</si>
  <si>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</si>
  <si>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</si>
  <si>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</si>
  <si>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</si>
  <si>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</si>
  <si>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</si>
  <si>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</si>
  <si>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</si>
  <si>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</si>
  <si>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</si>
  <si>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</si>
  <si>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</si>
  <si>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</si>
  <si>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</si>
  <si>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</si>
  <si>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</si>
  <si>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</si>
  <si>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</si>
  <si>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</si>
  <si>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</si>
  <si>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</si>
  <si>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</si>
  <si>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</si>
  <si>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</si>
  <si>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</si>
  <si>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</si>
  <si>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</si>
  <si>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</si>
  <si>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</si>
  <si>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</si>
  <si>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</si>
  <si>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</si>
  <si>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</si>
  <si>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</si>
  <si>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</si>
  <si>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</si>
  <si>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</si>
  <si>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</si>
  <si>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</si>
  <si>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</si>
  <si>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</si>
  <si>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</si>
  <si>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</si>
  <si>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</si>
  <si>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</si>
  <si>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</si>
  <si>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</si>
  <si>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</si>
  <si>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</si>
  <si>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</si>
  <si>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</si>
  <si>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</si>
  <si>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</si>
  <si>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南会津町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</si>
  <si>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</si>
  <si>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</si>
  <si>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</si>
  <si>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</si>
  <si>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</si>
  <si>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</si>
  <si>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</si>
  <si>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</si>
  <si>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</si>
  <si>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</si>
  <si>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</si>
  <si>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</si>
  <si>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</si>
  <si>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</si>
  <si>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</si>
  <si>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</si>
  <si>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</si>
  <si>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</si>
  <si>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供用開始後、20年を超える施設が多くありますが、管渠の老朽化はみられません。</t>
    <phoneticPr fontId="4"/>
  </si>
  <si>
    <t>　現在のところ、施設・設備の老朽化に伴う修繕費及び更新投資の増大はみられませんが、人口減少による使用料収入の減少が懸念されます。　
　安定した経営を行うためにも、使用料改定を視野に入れた経営戦略の見直しを行うなど、長期的な経営改善が必要です。</t>
    <phoneticPr fontId="4"/>
  </si>
  <si>
    <t>　下水道事業の公営企業法適用に伴う打切決算により、費用の一部が未払金に計上されたことで、収益的収支比率が一時的に改善されたように見えますが、例年どおりの決算を見込んだ場合、収益的収支比率、経費回収率ともに100％未満となり、経営努力が必要な状況となっています。
　今後も人口減少による使用料収入の減少が見込まれることから、包括的な委託契約などにより経費の節減が必要です。</t>
    <rPh sb="1" eb="6">
      <t>ゲスイドウジギョウ</t>
    </rPh>
    <rPh sb="7" eb="9">
      <t>コウエイ</t>
    </rPh>
    <rPh sb="9" eb="11">
      <t>キギョウ</t>
    </rPh>
    <rPh sb="15" eb="16">
      <t>トモナ</t>
    </rPh>
    <rPh sb="17" eb="19">
      <t>ウチキリ</t>
    </rPh>
    <rPh sb="19" eb="21">
      <t>ケッサン</t>
    </rPh>
    <rPh sb="25" eb="27">
      <t>ヒヨウ</t>
    </rPh>
    <rPh sb="28" eb="30">
      <t>イチブ</t>
    </rPh>
    <rPh sb="31" eb="34">
      <t>ミバライキン</t>
    </rPh>
    <rPh sb="35" eb="37">
      <t>ケイジョウ</t>
    </rPh>
    <rPh sb="44" eb="47">
      <t>シュウエキテキ</t>
    </rPh>
    <rPh sb="47" eb="49">
      <t>シュウシ</t>
    </rPh>
    <rPh sb="49" eb="51">
      <t>ヒリツ</t>
    </rPh>
    <rPh sb="52" eb="55">
      <t>イチジテキ</t>
    </rPh>
    <rPh sb="56" eb="58">
      <t>カイゼン</t>
    </rPh>
    <rPh sb="64" eb="65">
      <t>ミ</t>
    </rPh>
    <rPh sb="70" eb="72">
      <t>レイネン</t>
    </rPh>
    <rPh sb="76" eb="78">
      <t>ケッサン</t>
    </rPh>
    <rPh sb="79" eb="81">
      <t>ミコ</t>
    </rPh>
    <rPh sb="83" eb="85">
      <t>バアイ</t>
    </rPh>
    <rPh sb="143" eb="146">
      <t>シヨウリョウ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</si>
</sst>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2-43D5-92D2-631D3C6C5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F2-43D5-92D2-631D3C6C5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20.39</c:v>
                </c:pt>
                <c:pt idx="1">
                  <c:v>30.4</c:v>
                </c:pt>
                <c:pt idx="2">
                  <c:v>29.51</c:v>
                </c:pt>
                <c:pt idx="3">
                  <c:v>26.31</c:v>
                </c:pt>
                <c:pt idx="4">
                  <c:v>28.17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6-4013-8EBF-CD667A073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50.68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6-4013-8EBF-CD667A073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88.98</c:v>
                </c:pt>
                <c:pt idx="1">
                  <c:v>91.53</c:v>
                </c:pt>
                <c:pt idx="2">
                  <c:v>89.78</c:v>
                </c:pt>
                <c:pt idx="3">
                  <c:v>89.5</c:v>
                </c:pt>
                <c:pt idx="4">
                  <c:v>89.92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0-4F1F-897C-C40AF135C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84.86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0-4F1F-897C-C40AF135C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101.87</c:v>
                </c:pt>
                <c:pt idx="1">
                  <c:v>101.15</c:v>
                </c:pt>
                <c:pt idx="2">
                  <c:v>99.56</c:v>
                </c:pt>
                <c:pt idx="3">
                  <c:v>98.94</c:v>
                </c:pt>
                <c:pt idx="4">
                  <c:v>102.73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F-4B3D-B76A-9BAEA3CBE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2F-4B3D-B76A-9BAEA3CBE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9-4D04-86DB-62F368A49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49-4D04-86DB-62F368A49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D0-4405-B2CC-12DE1D399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D0-4405-B2CC-12DE1D399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C-45E7-A581-01D6F46DD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BC-45E7-A581-01D6F46DD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0-4280-933A-A823EA3A3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E0-4280-933A-A823EA3A3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D-495D-8DCA-484A7D40A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789.46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CD-495D-8DCA-484A7D40A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98.19</c:v>
                </c:pt>
                <c:pt idx="1">
                  <c:v>100</c:v>
                </c:pt>
                <c:pt idx="2">
                  <c:v>98.15</c:v>
                </c:pt>
                <c:pt idx="3">
                  <c:v>98.05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78-4073-86C6-BAFB90835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57.77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78-4073-86C6-BAFB90835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223.27</c:v>
                </c:pt>
                <c:pt idx="1">
                  <c:v>226.79</c:v>
                </c:pt>
                <c:pt idx="2">
                  <c:v>230.11</c:v>
                </c:pt>
                <c:pt idx="3">
                  <c:v>230.28</c:v>
                </c:pt>
                <c:pt idx="4">
                  <c:v>220.76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F-4DC8-9D9E-11EFDA89B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274.35000000000002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5F-4DC8-9D9E-11EFDA89B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D1" zoomScale="85" zoomScaleNormal="85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福島県　南会津町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14948</v>
      </c>
      <c r="AM8" s="51"/>
      <c r="AN8" s="51"/>
      <c r="AO8" s="51"/>
      <c r="AP8" s="51"/>
      <c r="AQ8" s="51"/>
      <c r="AR8" s="51"/>
      <c r="AS8" s="51"/>
      <c r="AT8" s="46">
        <f>データ!T6</f>
        <v>886.47</v>
      </c>
      <c r="AU8" s="46"/>
      <c r="AV8" s="46"/>
      <c r="AW8" s="46"/>
      <c r="AX8" s="46"/>
      <c r="AY8" s="46"/>
      <c r="AZ8" s="46"/>
      <c r="BA8" s="46"/>
      <c r="BB8" s="46">
        <f>データ!U6</f>
        <v>16.86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15.89</v>
      </c>
      <c r="Q10" s="46"/>
      <c r="R10" s="46"/>
      <c r="S10" s="46"/>
      <c r="T10" s="46"/>
      <c r="U10" s="46"/>
      <c r="V10" s="46"/>
      <c r="W10" s="46">
        <f>データ!Q6</f>
        <v>81.19</v>
      </c>
      <c r="X10" s="46"/>
      <c r="Y10" s="46"/>
      <c r="Z10" s="46"/>
      <c r="AA10" s="46"/>
      <c r="AB10" s="46"/>
      <c r="AC10" s="46"/>
      <c r="AD10" s="51">
        <f>データ!R6</f>
        <v>4180</v>
      </c>
      <c r="AE10" s="51"/>
      <c r="AF10" s="51"/>
      <c r="AG10" s="51"/>
      <c r="AH10" s="51"/>
      <c r="AI10" s="51"/>
      <c r="AJ10" s="51"/>
      <c r="AK10" s="2"/>
      <c r="AL10" s="51">
        <f>データ!V6</f>
        <v>2332</v>
      </c>
      <c r="AM10" s="51"/>
      <c r="AN10" s="51"/>
      <c r="AO10" s="51"/>
      <c r="AP10" s="51"/>
      <c r="AQ10" s="51"/>
      <c r="AR10" s="51"/>
      <c r="AS10" s="51"/>
      <c r="AT10" s="46">
        <f>データ!W6</f>
        <v>2.15</v>
      </c>
      <c r="AU10" s="46"/>
      <c r="AV10" s="46"/>
      <c r="AW10" s="46"/>
      <c r="AX10" s="46"/>
      <c r="AY10" s="46"/>
      <c r="AZ10" s="46"/>
      <c r="BA10" s="46"/>
      <c r="BB10" s="46">
        <f>データ!X6</f>
        <v>1084.6500000000001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118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116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117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43</v>
      </c>
      <c r="N86" s="26" t="s">
        <v>43</v>
      </c>
      <c r="O86" s="26" t="str">
        <f>データ!EO6</f>
        <v>【0.16】</v>
      </c>
    </row>
  </sheetData>
  <sheetProtection algorithmName="SHA-512" hashValue="Hi4ind338y0QNjjB89zRYaxG2Yn+7auzgbsn6jlOEUprpAnT2ylmv/BTyCckYSJ2H1dKHu2ZcWm3KnQe6PRRuA==" saltValue="2q0euT07PLmUW6C/e5rMM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2020</v>
      </c>
      <c r="C6" s="33">
        <f t="shared" ref="C6:X6" si="3">C7</f>
        <v>73687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福島県　南会津町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15.89</v>
      </c>
      <c r="Q6" s="34">
        <f t="shared" si="3"/>
        <v>81.19</v>
      </c>
      <c r="R6" s="34">
        <f t="shared" si="3"/>
        <v>4180</v>
      </c>
      <c r="S6" s="34">
        <f t="shared" si="3"/>
        <v>14948</v>
      </c>
      <c r="T6" s="34">
        <f t="shared" si="3"/>
        <v>886.47</v>
      </c>
      <c r="U6" s="34">
        <f t="shared" si="3"/>
        <v>16.86</v>
      </c>
      <c r="V6" s="34">
        <f t="shared" si="3"/>
        <v>2332</v>
      </c>
      <c r="W6" s="34">
        <f t="shared" si="3"/>
        <v>2.15</v>
      </c>
      <c r="X6" s="34">
        <f t="shared" si="3"/>
        <v>1084.6500000000001</v>
      </c>
      <c r="Y6" s="35">
        <f>IF(Y7="",NA(),Y7)</f>
        <v>101.87</v>
      </c>
      <c r="Z6" s="35">
        <f t="shared" ref="Z6:AH6" si="4">IF(Z7="",NA(),Z7)</f>
        <v>101.15</v>
      </c>
      <c r="AA6" s="35">
        <f t="shared" si="4"/>
        <v>99.56</v>
      </c>
      <c r="AB6" s="35">
        <f t="shared" si="4"/>
        <v>98.94</v>
      </c>
      <c r="AC6" s="35">
        <f t="shared" si="4"/>
        <v>102.73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974.93</v>
      </c>
      <c r="BL6" s="35">
        <f t="shared" si="7"/>
        <v>855.8</v>
      </c>
      <c r="BM6" s="35">
        <f t="shared" si="7"/>
        <v>789.46</v>
      </c>
      <c r="BN6" s="35">
        <f t="shared" si="7"/>
        <v>826.83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>
        <f>IF(BQ7="",NA(),BQ7)</f>
        <v>98.19</v>
      </c>
      <c r="BR6" s="35">
        <f t="shared" ref="BR6:BZ6" si="8">IF(BR7="",NA(),BR7)</f>
        <v>100</v>
      </c>
      <c r="BS6" s="35">
        <f t="shared" si="8"/>
        <v>98.15</v>
      </c>
      <c r="BT6" s="35">
        <f t="shared" si="8"/>
        <v>98.05</v>
      </c>
      <c r="BU6" s="35">
        <f t="shared" si="8"/>
        <v>100</v>
      </c>
      <c r="BV6" s="35">
        <f t="shared" si="8"/>
        <v>55.32</v>
      </c>
      <c r="BW6" s="35">
        <f t="shared" si="8"/>
        <v>59.8</v>
      </c>
      <c r="BX6" s="35">
        <f t="shared" si="8"/>
        <v>57.77</v>
      </c>
      <c r="BY6" s="35">
        <f t="shared" si="8"/>
        <v>57.31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>
        <f>IF(CB7="",NA(),CB7)</f>
        <v>223.27</v>
      </c>
      <c r="CC6" s="35">
        <f t="shared" ref="CC6:CK6" si="9">IF(CC7="",NA(),CC7)</f>
        <v>226.79</v>
      </c>
      <c r="CD6" s="35">
        <f t="shared" si="9"/>
        <v>230.11</v>
      </c>
      <c r="CE6" s="35">
        <f t="shared" si="9"/>
        <v>230.28</v>
      </c>
      <c r="CF6" s="35">
        <f t="shared" si="9"/>
        <v>220.76</v>
      </c>
      <c r="CG6" s="35">
        <f t="shared" si="9"/>
        <v>283.17</v>
      </c>
      <c r="CH6" s="35">
        <f t="shared" si="9"/>
        <v>263.76</v>
      </c>
      <c r="CI6" s="35">
        <f t="shared" si="9"/>
        <v>274.35000000000002</v>
      </c>
      <c r="CJ6" s="35">
        <f t="shared" si="9"/>
        <v>273.52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>
        <f>IF(CM7="",NA(),CM7)</f>
        <v>20.39</v>
      </c>
      <c r="CN6" s="35">
        <f t="shared" ref="CN6:CV6" si="10">IF(CN7="",NA(),CN7)</f>
        <v>30.4</v>
      </c>
      <c r="CO6" s="35">
        <f t="shared" si="10"/>
        <v>29.51</v>
      </c>
      <c r="CP6" s="35">
        <f t="shared" si="10"/>
        <v>26.31</v>
      </c>
      <c r="CQ6" s="35">
        <f t="shared" si="10"/>
        <v>28.17</v>
      </c>
      <c r="CR6" s="35">
        <f t="shared" si="10"/>
        <v>60.65</v>
      </c>
      <c r="CS6" s="35">
        <f t="shared" si="10"/>
        <v>51.75</v>
      </c>
      <c r="CT6" s="35">
        <f t="shared" si="10"/>
        <v>50.68</v>
      </c>
      <c r="CU6" s="35">
        <f t="shared" si="10"/>
        <v>50.14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>
        <f>IF(CX7="",NA(),CX7)</f>
        <v>88.98</v>
      </c>
      <c r="CY6" s="35">
        <f t="shared" ref="CY6:DG6" si="11">IF(CY7="",NA(),CY7)</f>
        <v>91.53</v>
      </c>
      <c r="CZ6" s="35">
        <f t="shared" si="11"/>
        <v>89.78</v>
      </c>
      <c r="DA6" s="35">
        <f t="shared" si="11"/>
        <v>89.5</v>
      </c>
      <c r="DB6" s="35">
        <f t="shared" si="11"/>
        <v>89.92</v>
      </c>
      <c r="DC6" s="35">
        <f t="shared" si="11"/>
        <v>84.58</v>
      </c>
      <c r="DD6" s="35">
        <f t="shared" si="11"/>
        <v>84.84</v>
      </c>
      <c r="DE6" s="35">
        <f t="shared" si="11"/>
        <v>84.86</v>
      </c>
      <c r="DF6" s="35">
        <f t="shared" si="11"/>
        <v>84.98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2.0499999999999998</v>
      </c>
      <c r="EK6" s="35">
        <f t="shared" si="14"/>
        <v>0.01</v>
      </c>
      <c r="EL6" s="35">
        <f t="shared" si="14"/>
        <v>0.01</v>
      </c>
      <c r="EM6" s="35">
        <f t="shared" si="14"/>
        <v>0.02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15">
      <c r="A7" s="28"/>
      <c r="B7" s="37">
        <v>2020</v>
      </c>
      <c r="C7" s="37">
        <v>73687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15.89</v>
      </c>
      <c r="Q7" s="38">
        <v>81.19</v>
      </c>
      <c r="R7" s="38">
        <v>4180</v>
      </c>
      <c r="S7" s="38">
        <v>14948</v>
      </c>
      <c r="T7" s="38">
        <v>886.47</v>
      </c>
      <c r="U7" s="38">
        <v>16.86</v>
      </c>
      <c r="V7" s="38">
        <v>2332</v>
      </c>
      <c r="W7" s="38">
        <v>2.15</v>
      </c>
      <c r="X7" s="38">
        <v>1084.6500000000001</v>
      </c>
      <c r="Y7" s="38">
        <v>101.87</v>
      </c>
      <c r="Z7" s="38">
        <v>101.15</v>
      </c>
      <c r="AA7" s="38">
        <v>99.56</v>
      </c>
      <c r="AB7" s="38">
        <v>98.94</v>
      </c>
      <c r="AC7" s="38">
        <v>102.73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974.93</v>
      </c>
      <c r="BL7" s="38">
        <v>855.8</v>
      </c>
      <c r="BM7" s="38">
        <v>789.46</v>
      </c>
      <c r="BN7" s="38">
        <v>826.83</v>
      </c>
      <c r="BO7" s="38">
        <v>867.83</v>
      </c>
      <c r="BP7" s="38">
        <v>832.52</v>
      </c>
      <c r="BQ7" s="38">
        <v>98.19</v>
      </c>
      <c r="BR7" s="38">
        <v>100</v>
      </c>
      <c r="BS7" s="38">
        <v>98.15</v>
      </c>
      <c r="BT7" s="38">
        <v>98.05</v>
      </c>
      <c r="BU7" s="38">
        <v>100</v>
      </c>
      <c r="BV7" s="38">
        <v>55.32</v>
      </c>
      <c r="BW7" s="38">
        <v>59.8</v>
      </c>
      <c r="BX7" s="38">
        <v>57.77</v>
      </c>
      <c r="BY7" s="38">
        <v>57.31</v>
      </c>
      <c r="BZ7" s="38">
        <v>57.08</v>
      </c>
      <c r="CA7" s="38">
        <v>60.94</v>
      </c>
      <c r="CB7" s="38">
        <v>223.27</v>
      </c>
      <c r="CC7" s="38">
        <v>226.79</v>
      </c>
      <c r="CD7" s="38">
        <v>230.11</v>
      </c>
      <c r="CE7" s="38">
        <v>230.28</v>
      </c>
      <c r="CF7" s="38">
        <v>220.76</v>
      </c>
      <c r="CG7" s="38">
        <v>283.17</v>
      </c>
      <c r="CH7" s="38">
        <v>263.76</v>
      </c>
      <c r="CI7" s="38">
        <v>274.35000000000002</v>
      </c>
      <c r="CJ7" s="38">
        <v>273.52</v>
      </c>
      <c r="CK7" s="38">
        <v>274.99</v>
      </c>
      <c r="CL7" s="38">
        <v>253.04</v>
      </c>
      <c r="CM7" s="38">
        <v>20.39</v>
      </c>
      <c r="CN7" s="38">
        <v>30.4</v>
      </c>
      <c r="CO7" s="38">
        <v>29.51</v>
      </c>
      <c r="CP7" s="38">
        <v>26.31</v>
      </c>
      <c r="CQ7" s="38">
        <v>28.17</v>
      </c>
      <c r="CR7" s="38">
        <v>60.65</v>
      </c>
      <c r="CS7" s="38">
        <v>51.75</v>
      </c>
      <c r="CT7" s="38">
        <v>50.68</v>
      </c>
      <c r="CU7" s="38">
        <v>50.14</v>
      </c>
      <c r="CV7" s="38">
        <v>54.83</v>
      </c>
      <c r="CW7" s="38">
        <v>54.84</v>
      </c>
      <c r="CX7" s="38">
        <v>88.98</v>
      </c>
      <c r="CY7" s="38">
        <v>91.53</v>
      </c>
      <c r="CZ7" s="38">
        <v>89.78</v>
      </c>
      <c r="DA7" s="38">
        <v>89.5</v>
      </c>
      <c r="DB7" s="38">
        <v>89.92</v>
      </c>
      <c r="DC7" s="38">
        <v>84.58</v>
      </c>
      <c r="DD7" s="38">
        <v>84.84</v>
      </c>
      <c r="DE7" s="38">
        <v>84.86</v>
      </c>
      <c r="DF7" s="38">
        <v>84.98</v>
      </c>
      <c r="DG7" s="38">
        <v>84.7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2.0499999999999998</v>
      </c>
      <c r="EK7" s="38">
        <v>0.01</v>
      </c>
      <c r="EL7" s="38">
        <v>0.01</v>
      </c>
      <c r="EM7" s="38">
        <v>0.02</v>
      </c>
      <c r="EN7" s="38">
        <v>0.25</v>
      </c>
      <c r="EO7" s="38">
        <v>0.16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112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