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19.193.11\水道課\A 業務\7 調査・統計\11 照会・調査・統計関係\01 庁内照会・調査・統計等\財政課\公営企業に係る「経営分析表」の分析等について（依頼）\R03\提出用\"/>
    </mc:Choice>
  </mc:AlternateContent>
  <xr:revisionPtr revIDLastSave="0" documentId="13_ncr:1_{A25B82CC-4AD9-40D1-9532-80242F63ABCC}" xr6:coauthVersionLast="47" xr6:coauthVersionMax="47" xr10:uidLastSave="{00000000-0000-0000-0000-000000000000}"/>
  <workbookProtection workbookAlgorithmName="SHA-512" workbookHashValue="zA1pl+5UD8NUCs2w+3GH6qHcxGaZLEKUd4gkEUas99iJDhuFOyUjPkWg99TNguiESOp1+NT5bJvhd9yfRgnCTg==" workbookSaltValue="dEgFBaDuVpkTse01cQeZD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E85" i="4"/>
  <c r="BB10" i="4"/>
  <c r="AT10" i="4"/>
  <c r="AL10" i="4"/>
  <c r="I10" i="4"/>
  <c r="B10" i="4"/>
  <c r="BB8" i="4"/>
  <c r="AL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<sst xmlns="http://schemas.openxmlformats.org/spreadsheetml/2006/main" count="228" uniqueCount="115">
  <si>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</si>
  <si>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</si>
  <si>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</si>
  <si>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</si>
  <si>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</si>
  <si>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</si>
  <si>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</si>
  <si>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</si>
  <si>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</si>
  <si>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</si>
  <si>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</si>
  <si>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</si>
  <si>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</si>
  <si>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</si>
  <si>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</si>
  <si>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</si>
  <si>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</si>
  <si>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</si>
  <si>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</si>
  <si>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</si>
  <si>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</si>
  <si>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</si>
  <si>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</si>
  <si>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</si>
  <si>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</si>
  <si>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</si>
  <si>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</si>
  <si>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</si>
  <si>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</si>
  <si>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</si>
  <si>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</si>
  <si>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</si>
  <si>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</si>
  <si>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</si>
  <si>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</si>
  <si>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</si>
  <si>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</si>
  <si>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</si>
  <si>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</si>
  <si>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</si>
  <si>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</si>
  <si>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</si>
  <si>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</si>
  <si>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</si>
  <si>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</si>
  <si>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</si>
  <si>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</si>
  <si>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</si>
  <si>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</si>
  <si>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</si>
  <si>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</si>
  <si>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</si>
  <si>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</si>
  <si>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</si>
  <si>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</si>
  <si>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</si>
  <si>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</si>
  <si>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</si>
  <si>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</si>
  <si>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</si>
  <si>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</si>
  <si>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</si>
  <si>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</si>
  <si>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</si>
  <si>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</si>
  <si>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</si>
  <si>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</si>
  <si>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</si>
  <si>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</si>
  <si>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</si>
  <si>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</si>
  <si>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</si>
  <si>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</si>
  <si>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</si>
  <si>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</si>
  <si>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</si>
  <si>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</si>
  <si>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</si>
  <si>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</si>
  <si>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</si>
  <si>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</si>
  <si>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</si>
  <si>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</si>
  <si>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</si>
  <si>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</si>
  <si>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</si>
  <si>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</si>
  <si>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</si>
  <si>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</si>
  <si>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</si>
  <si>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</si>
  <si>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</si>
  <si>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</si>
  <si>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</si>
  <si>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</si>
  <si>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</si>
  <si>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</si>
  <si>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</si>
  <si>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</si>
  <si>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</si>
  <si>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</si>
  <si>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</si>
  <si>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</si>
  <si>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</si>
  <si>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</si>
  <si>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</si>
  <si>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</si>
  <si>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</si>
  <si>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</si>
  <si>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</si>
  <si>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</si>
  <si>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</si>
  <si>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前年度比で約1.1ﾎﾟｲﾝﾄ減少し105.25％となりました。これは、給水人口の減による料金収入減や長期前受金戻入などの収益の減が要因と考えられます。概ね健全な経営状況といえますが、平成26年度の簡易水道事業統合等の影響が続いていることもあり類似団体平均より低く推移しています。今後も、人口減少などにより給水収益は減少すると考えられるため、有収率の向上、維持管理費の圧縮など経営努力を続け、経常収支比率の維持・改善に努めていかなければなりません。
③流動比率は、平成27年度以降の企業債残高の減少等により、前年度比で約113.2ポイント改善したものの、今後見込まれる老朽施設更新など建設改良費支出の増大に伴い再び低くなると考えられます。
④企業債残高対給水収益比率は、平成26年度以降、企業債残高の減少に伴い数値は減少傾向にあり、類似団体平均よりも下回っているため概ね健全です。
⑤料金回収率は、類似団体平均を上回っており概ね健全ですが、低下傾向にあるため改善が必要です。
⑥給水原価は、類似団体・全国平均より高くなっており、主な要因は有収率の低下があげられます。
⑦施設利用率は、類似団体・全国平均より高い数値を維持しているものの、今後は配水量の減少等により低下していくことが予想されます。
⑧有収率は、前年度から約1.3ポイント回復したものの、管路の老朽化に伴う漏水などにより類似団体・全国平均と比較しても大幅に低いため、老朽管更新を行いながら有収率の向上に努めていく必要があります。</t>
    <rPh sb="287" eb="289">
      <t>ミコ</t>
    </rPh>
    <rPh sb="430" eb="432">
      <t>ケイコウ</t>
    </rPh>
    <rPh sb="437" eb="439">
      <t>カイゼン</t>
    </rPh>
    <rPh sb="440" eb="442">
      <t>ヒツヨウ</t>
    </rPh>
    <phoneticPr fontId="4"/>
  </si>
  <si>
    <t>①有形固定資産減価償却率については、前年度比で約2.0ポイントの上昇となり、ここ数年における毎年の急速な上昇によって類似団体・全国平均を上回ったことからも、施設の老朽化が進んできていることが分かります。
②管路経年化率については、類似団体・全国平均と比較して僅かに低いものの、毎年上昇し続けているため、今後は計画的な老朽管の更新を行っていく必要があります。
③管路更新率については、類似団体・全国平均と比較して非常に低い状況となっているものの、僅かずつ上昇しているほか、現在実施している拡張事業が令和４年度に完了予定であるため、令和５年度以降において老朽管更新事業を積極的に推進していくことにより改善が見込まれます。
　また、管路更新率の改善に伴い有収率の改善にも繋がることが期待できます。</t>
    <rPh sb="46" eb="48">
      <t>マイトシ</t>
    </rPh>
    <rPh sb="95" eb="96">
      <t>ワ</t>
    </rPh>
    <rPh sb="151" eb="153">
      <t>コンゴ</t>
    </rPh>
    <rPh sb="158" eb="161">
      <t>ロウキュウカン</t>
    </rPh>
    <rPh sb="313" eb="318">
      <t>カンロコウシンリツ</t>
    </rPh>
    <rPh sb="319" eb="321">
      <t>カイゼン</t>
    </rPh>
    <rPh sb="322" eb="323">
      <t>トモナ</t>
    </rPh>
    <rPh sb="324" eb="327">
      <t>ユウシュウリツ</t>
    </rPh>
    <rPh sb="328" eb="330">
      <t>カイゼン</t>
    </rPh>
    <rPh sb="332" eb="333">
      <t>ツナ</t>
    </rPh>
    <rPh sb="338" eb="340">
      <t>キタイ</t>
    </rPh>
    <phoneticPr fontId="4"/>
  </si>
  <si>
    <t>　平成26年度に簡易水道事業を統合したことにより経常収支比率が低下し、今後も少子高齢化による人口減少や節水志向などによる水需要の更なる減少が進んでいくと思われます。
　このような水需要の減少に併せ、これまで整備をしてきた水道施設の多くが法定耐用年数を経過し更新時期を迎えることや、生活基盤の根幹をなす重要な水道施設の耐震化、事故・災害対策などの様々な課題に対応するため、水道施設の更なる基盤強化が急務となっています。
　また、管路更新率と有収率が低い水準にある現状が給水原価の上昇を招いている最大の要因であることから、今後は、水需要の減少を見込んだ経常収支の安定化のための経営計画と水道料金の適正化に向けた料金見直しの検討と併せ、老朽管更新をはじめとした、より一層の基盤強化を図りながら、安全で安心な水道水を持続的に供給していきます。</t>
    <rPh sb="286" eb="290">
      <t>ケイエイケイカク</t>
    </rPh>
    <rPh sb="298" eb="299">
      <t>カ</t>
    </rPh>
    <rPh sb="300" eb="301">
      <t>ム</t>
    </rPh>
    <rPh sb="303" eb="305">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</si>
</sst>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0.35</c:v>
                </c:pt>
                <c:pt idx="1">
                  <c:v>0.26</c:v>
                </c:pt>
                <c:pt idx="2">
                  <c:v>0.28000000000000003</c:v>
                </c:pt>
                <c:pt idx="3">
                  <c:v>0.31</c:v>
                </c:pt>
                <c:pt idx="4">
                  <c:v>0.41</c:v>
                </c:pt>
              </c:numCache>
            </c:numRef>
          </c:val>
          <c:extLst>
            <c:ext xmlns:c16="http://schemas.microsoft.com/office/drawing/2014/chart" uri="{C3380CC4-5D6E-409C-BE32-E72D297353CC}">
              <c16:uniqueId val="{00000000-5C84-4ABC-ACC4-7F84151239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C84-4ABC-ACC4-7F84151239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60.81</c:v>
                </c:pt>
                <c:pt idx="1">
                  <c:v>62.41</c:v>
                </c:pt>
                <c:pt idx="2">
                  <c:v>61.54</c:v>
                </c:pt>
                <c:pt idx="3">
                  <c:v>61.97</c:v>
                </c:pt>
                <c:pt idx="4">
                  <c:v>61.74</c:v>
                </c:pt>
              </c:numCache>
            </c:numRef>
          </c:val>
          <c:extLst>
            <c:ext xmlns:c16="http://schemas.microsoft.com/office/drawing/2014/chart" uri="{C3380CC4-5D6E-409C-BE32-E72D297353CC}">
              <c16:uniqueId val="{00000000-90A7-46EA-8860-29CF0B649C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90A7-46EA-8860-29CF0B649C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81.430000000000007</c:v>
                </c:pt>
                <c:pt idx="1">
                  <c:v>80.69</c:v>
                </c:pt>
                <c:pt idx="2">
                  <c:v>80.209999999999994</c:v>
                </c:pt>
                <c:pt idx="3">
                  <c:v>78.05</c:v>
                </c:pt>
                <c:pt idx="4">
                  <c:v>79.38</c:v>
                </c:pt>
              </c:numCache>
            </c:numRef>
          </c:val>
          <c:extLst>
            <c:ext xmlns:c16="http://schemas.microsoft.com/office/drawing/2014/chart" uri="{C3380CC4-5D6E-409C-BE32-E72D297353CC}">
              <c16:uniqueId val="{00000000-58A8-41CE-B030-CD939BF91E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8A8-41CE-B030-CD939BF91E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109.18</c:v>
                </c:pt>
                <c:pt idx="1">
                  <c:v>110.09</c:v>
                </c:pt>
                <c:pt idx="2">
                  <c:v>107.41</c:v>
                </c:pt>
                <c:pt idx="3">
                  <c:v>106.15</c:v>
                </c:pt>
                <c:pt idx="4">
                  <c:v>105.25</c:v>
                </c:pt>
              </c:numCache>
            </c:numRef>
          </c:val>
          <c:extLst>
            <c:ext xmlns:c16="http://schemas.microsoft.com/office/drawing/2014/chart" uri="{C3380CC4-5D6E-409C-BE32-E72D297353CC}">
              <c16:uniqueId val="{00000000-82E3-4B33-8C4A-EB90A3A6A8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82E3-4B33-8C4A-EB90A3A6A8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44.97</c:v>
                </c:pt>
                <c:pt idx="1">
                  <c:v>43.65</c:v>
                </c:pt>
                <c:pt idx="2">
                  <c:v>45.04</c:v>
                </c:pt>
                <c:pt idx="3">
                  <c:v>47.15</c:v>
                </c:pt>
                <c:pt idx="4">
                  <c:v>49.13</c:v>
                </c:pt>
              </c:numCache>
            </c:numRef>
          </c:val>
          <c:extLst>
            <c:ext xmlns:c16="http://schemas.microsoft.com/office/drawing/2014/chart" uri="{C3380CC4-5D6E-409C-BE32-E72D297353CC}">
              <c16:uniqueId val="{00000000-CE04-4363-87A3-6D7452F92F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E04-4363-87A3-6D7452F92F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14.3</c:v>
                </c:pt>
                <c:pt idx="1">
                  <c:v>15.1</c:v>
                </c:pt>
                <c:pt idx="2">
                  <c:v>15.92</c:v>
                </c:pt>
                <c:pt idx="3">
                  <c:v>16</c:v>
                </c:pt>
                <c:pt idx="4">
                  <c:v>16.510000000000002</c:v>
                </c:pt>
              </c:numCache>
            </c:numRef>
          </c:val>
          <c:extLst>
            <c:ext xmlns:c16="http://schemas.microsoft.com/office/drawing/2014/chart" uri="{C3380CC4-5D6E-409C-BE32-E72D297353CC}">
              <c16:uniqueId val="{00000000-A103-4E69-B4DC-73279BCE90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103-4E69-B4DC-73279BCE90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F-48B8-8F50-00F564002E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389F-48B8-8F50-00F564002E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144.88999999999999</c:v>
                </c:pt>
                <c:pt idx="1">
                  <c:v>180.71</c:v>
                </c:pt>
                <c:pt idx="2">
                  <c:v>258.49</c:v>
                </c:pt>
                <c:pt idx="3">
                  <c:v>443</c:v>
                </c:pt>
                <c:pt idx="4">
                  <c:v>556.20000000000005</c:v>
                </c:pt>
              </c:numCache>
            </c:numRef>
          </c:val>
          <c:extLst>
            <c:ext xmlns:c16="http://schemas.microsoft.com/office/drawing/2014/chart" uri="{C3380CC4-5D6E-409C-BE32-E72D297353CC}">
              <c16:uniqueId val="{00000000-E014-4580-A6D2-9F5A73BE9B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014-4580-A6D2-9F5A73BE9B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300.5</c:v>
                </c:pt>
                <c:pt idx="1">
                  <c:v>295.27</c:v>
                </c:pt>
                <c:pt idx="2">
                  <c:v>282.43</c:v>
                </c:pt>
                <c:pt idx="3">
                  <c:v>259.37</c:v>
                </c:pt>
                <c:pt idx="4">
                  <c:v>238.44</c:v>
                </c:pt>
              </c:numCache>
            </c:numRef>
          </c:val>
          <c:extLst>
            <c:ext xmlns:c16="http://schemas.microsoft.com/office/drawing/2014/chart" uri="{C3380CC4-5D6E-409C-BE32-E72D297353CC}">
              <c16:uniqueId val="{00000000-1FCC-43FC-BF10-E1C03CA712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FCC-43FC-BF10-E1C03CA712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103.85</c:v>
                </c:pt>
                <c:pt idx="1">
                  <c:v>105</c:v>
                </c:pt>
                <c:pt idx="2">
                  <c:v>103.54</c:v>
                </c:pt>
                <c:pt idx="3">
                  <c:v>100.76</c:v>
                </c:pt>
                <c:pt idx="4">
                  <c:v>100.36</c:v>
                </c:pt>
              </c:numCache>
            </c:numRef>
          </c:val>
          <c:extLst>
            <c:ext xmlns:c16="http://schemas.microsoft.com/office/drawing/2014/chart" uri="{C3380CC4-5D6E-409C-BE32-E72D297353CC}">
              <c16:uniqueId val="{00000000-CAB8-423A-9ED7-A9B37EF620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CAB8-423A-9ED7-A9B37EF620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214.75</c:v>
                </c:pt>
                <c:pt idx="1">
                  <c:v>212.23</c:v>
                </c:pt>
                <c:pt idx="2">
                  <c:v>215.73</c:v>
                </c:pt>
                <c:pt idx="3">
                  <c:v>221.89</c:v>
                </c:pt>
                <c:pt idx="4">
                  <c:v>222.65</c:v>
                </c:pt>
              </c:numCache>
            </c:numRef>
          </c:val>
          <c:extLst>
            <c:ext xmlns:c16="http://schemas.microsoft.com/office/drawing/2014/chart" uri="{C3380CC4-5D6E-409C-BE32-E72D297353CC}">
              <c16:uniqueId val="{00000000-BF9C-4D68-A916-E94BEA2B2B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F9C-4D68-A916-E94BEA2B2B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1" zoomScaleNormal="100" workbookViewId="0">
      <selection activeCell="AB91" sqref="AB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喜多方市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46602</v>
      </c>
      <c r="AM8" s="71"/>
      <c r="AN8" s="71"/>
      <c r="AO8" s="71"/>
      <c r="AP8" s="71"/>
      <c r="AQ8" s="71"/>
      <c r="AR8" s="71"/>
      <c r="AS8" s="71"/>
      <c r="AT8" s="67">
        <f>データ!$S$6</f>
        <v>554.63</v>
      </c>
      <c r="AU8" s="68"/>
      <c r="AV8" s="68"/>
      <c r="AW8" s="68"/>
      <c r="AX8" s="68"/>
      <c r="AY8" s="68"/>
      <c r="AZ8" s="68"/>
      <c r="BA8" s="68"/>
      <c r="BB8" s="70">
        <f>データ!$T$6</f>
        <v>84.02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84.4</v>
      </c>
      <c r="J10" s="68"/>
      <c r="K10" s="68"/>
      <c r="L10" s="68"/>
      <c r="M10" s="68"/>
      <c r="N10" s="68"/>
      <c r="O10" s="69"/>
      <c r="P10" s="70">
        <f>データ!$P$6</f>
        <v>89.23</v>
      </c>
      <c r="Q10" s="70"/>
      <c r="R10" s="70"/>
      <c r="S10" s="70"/>
      <c r="T10" s="70"/>
      <c r="U10" s="70"/>
      <c r="V10" s="70"/>
      <c r="W10" s="71">
        <f>データ!$Q$6</f>
        <v>4268</v>
      </c>
      <c r="X10" s="71"/>
      <c r="Y10" s="71"/>
      <c r="Z10" s="71"/>
      <c r="AA10" s="71"/>
      <c r="AB10" s="71"/>
      <c r="AC10" s="71"/>
      <c r="AD10" s="2"/>
      <c r="AE10" s="2"/>
      <c r="AF10" s="2"/>
      <c r="AG10" s="2"/>
      <c r="AH10" s="4"/>
      <c r="AI10" s="4"/>
      <c r="AJ10" s="4"/>
      <c r="AK10" s="4"/>
      <c r="AL10" s="71">
        <f>データ!$U$6</f>
        <v>41306</v>
      </c>
      <c r="AM10" s="71"/>
      <c r="AN10" s="71"/>
      <c r="AO10" s="71"/>
      <c r="AP10" s="71"/>
      <c r="AQ10" s="71"/>
      <c r="AR10" s="71"/>
      <c r="AS10" s="71"/>
      <c r="AT10" s="67">
        <f>データ!$V$6</f>
        <v>119.92</v>
      </c>
      <c r="AU10" s="68"/>
      <c r="AV10" s="68"/>
      <c r="AW10" s="68"/>
      <c r="AX10" s="68"/>
      <c r="AY10" s="68"/>
      <c r="AZ10" s="68"/>
      <c r="BA10" s="68"/>
      <c r="BB10" s="70">
        <f>データ!$W$6</f>
        <v>344.45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7Ri3at6SvIbeXssaJriUBWbJRHMQXU4sQkzYH93vWRIsAMmDPJ5yaUBcjwb0ahBZ30lhfNSvN5OSaGyqj+X8g==" saltValue="hn00CyHbSStsybcrFVqZ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84.4</v>
      </c>
      <c r="P6" s="35">
        <f t="shared" si="3"/>
        <v>89.23</v>
      </c>
      <c r="Q6" s="35">
        <f t="shared" si="3"/>
        <v>4268</v>
      </c>
      <c r="R6" s="35">
        <f t="shared" si="3"/>
        <v>46602</v>
      </c>
      <c r="S6" s="35">
        <f t="shared" si="3"/>
        <v>554.63</v>
      </c>
      <c r="T6" s="35">
        <f t="shared" si="3"/>
        <v>84.02</v>
      </c>
      <c r="U6" s="35">
        <f t="shared" si="3"/>
        <v>41306</v>
      </c>
      <c r="V6" s="35">
        <f t="shared" si="3"/>
        <v>119.92</v>
      </c>
      <c r="W6" s="35">
        <f t="shared" si="3"/>
        <v>344.45</v>
      </c>
      <c r="X6" s="36">
        <f>IF(X7="",NA(),X7)</f>
        <v>109.18</v>
      </c>
      <c r="Y6" s="36">
        <f t="shared" ref="Y6:AG6" si="4">IF(Y7="",NA(),Y7)</f>
        <v>110.09</v>
      </c>
      <c r="Z6" s="36">
        <f t="shared" si="4"/>
        <v>107.41</v>
      </c>
      <c r="AA6" s="36">
        <f t="shared" si="4"/>
        <v>106.15</v>
      </c>
      <c r="AB6" s="36">
        <f t="shared" si="4"/>
        <v>105.25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144.88999999999999</v>
      </c>
      <c r="AU6" s="36">
        <f t="shared" ref="AU6:BC6" si="6">IF(AU7="",NA(),AU7)</f>
        <v>180.71</v>
      </c>
      <c r="AV6" s="36">
        <f t="shared" si="6"/>
        <v>258.49</v>
      </c>
      <c r="AW6" s="36">
        <f t="shared" si="6"/>
        <v>443</v>
      </c>
      <c r="AX6" s="36">
        <f t="shared" si="6"/>
        <v>556.20000000000005</v>
      </c>
      <c r="AY6" s="36">
        <f t="shared" si="6"/>
        <v>377.63</v>
      </c>
      <c r="AZ6" s="36">
        <f t="shared" si="6"/>
        <v>357.34</v>
      </c>
      <c r="BA6" s="36">
        <f t="shared" si="6"/>
        <v>366.03</v>
      </c>
      <c r="BB6" s="36">
        <f t="shared" si="6"/>
        <v>365.18</v>
      </c>
      <c r="BC6" s="36">
        <f t="shared" si="6"/>
        <v>327.77</v>
      </c>
      <c r="BD6" s="35" t="str">
        <f>IF(BD7="","",IF(BD7="-","【-】","【"&amp;SUBSTITUTE(TEXT(BD7,"#,##0.00"),"-","△")&amp;"】"))</f>
        <v>【260.31】</v>
      </c>
      <c r="BE6" s="36">
        <f>IF(BE7="",NA(),BE7)</f>
        <v>300.5</v>
      </c>
      <c r="BF6" s="36">
        <f t="shared" ref="BF6:BN6" si="7">IF(BF7="",NA(),BF7)</f>
        <v>295.27</v>
      </c>
      <c r="BG6" s="36">
        <f t="shared" si="7"/>
        <v>282.43</v>
      </c>
      <c r="BH6" s="36">
        <f t="shared" si="7"/>
        <v>259.37</v>
      </c>
      <c r="BI6" s="36">
        <f t="shared" si="7"/>
        <v>238.44</v>
      </c>
      <c r="BJ6" s="36">
        <f t="shared" si="7"/>
        <v>364.71</v>
      </c>
      <c r="BK6" s="36">
        <f t="shared" si="7"/>
        <v>373.69</v>
      </c>
      <c r="BL6" s="36">
        <f t="shared" si="7"/>
        <v>370.12</v>
      </c>
      <c r="BM6" s="36">
        <f t="shared" si="7"/>
        <v>371.65</v>
      </c>
      <c r="BN6" s="36">
        <f t="shared" si="7"/>
        <v>397.1</v>
      </c>
      <c r="BO6" s="35" t="str">
        <f>IF(BO7="","",IF(BO7="-","【-】","【"&amp;SUBSTITUTE(TEXT(BO7,"#,##0.00"),"-","△")&amp;"】"))</f>
        <v>【275.67】</v>
      </c>
      <c r="BP6" s="36">
        <f>IF(BP7="",NA(),BP7)</f>
        <v>103.85</v>
      </c>
      <c r="BQ6" s="36">
        <f t="shared" ref="BQ6:BY6" si="8">IF(BQ7="",NA(),BQ7)</f>
        <v>105</v>
      </c>
      <c r="BR6" s="36">
        <f t="shared" si="8"/>
        <v>103.54</v>
      </c>
      <c r="BS6" s="36">
        <f t="shared" si="8"/>
        <v>100.76</v>
      </c>
      <c r="BT6" s="36">
        <f t="shared" si="8"/>
        <v>100.36</v>
      </c>
      <c r="BU6" s="36">
        <f t="shared" si="8"/>
        <v>100.65</v>
      </c>
      <c r="BV6" s="36">
        <f t="shared" si="8"/>
        <v>99.87</v>
      </c>
      <c r="BW6" s="36">
        <f t="shared" si="8"/>
        <v>100.42</v>
      </c>
      <c r="BX6" s="36">
        <f t="shared" si="8"/>
        <v>98.77</v>
      </c>
      <c r="BY6" s="36">
        <f t="shared" si="8"/>
        <v>95.79</v>
      </c>
      <c r="BZ6" s="35" t="str">
        <f>IF(BZ7="","",IF(BZ7="-","【-】","【"&amp;SUBSTITUTE(TEXT(BZ7,"#,##0.00"),"-","△")&amp;"】"))</f>
        <v>【100.05】</v>
      </c>
      <c r="CA6" s="36">
        <f>IF(CA7="",NA(),CA7)</f>
        <v>214.75</v>
      </c>
      <c r="CB6" s="36">
        <f t="shared" ref="CB6:CJ6" si="9">IF(CB7="",NA(),CB7)</f>
        <v>212.23</v>
      </c>
      <c r="CC6" s="36">
        <f t="shared" si="9"/>
        <v>215.73</v>
      </c>
      <c r="CD6" s="36">
        <f t="shared" si="9"/>
        <v>221.89</v>
      </c>
      <c r="CE6" s="36">
        <f t="shared" si="9"/>
        <v>222.65</v>
      </c>
      <c r="CF6" s="36">
        <f t="shared" si="9"/>
        <v>170.19</v>
      </c>
      <c r="CG6" s="36">
        <f t="shared" si="9"/>
        <v>171.81</v>
      </c>
      <c r="CH6" s="36">
        <f t="shared" si="9"/>
        <v>171.67</v>
      </c>
      <c r="CI6" s="36">
        <f t="shared" si="9"/>
        <v>173.67</v>
      </c>
      <c r="CJ6" s="36">
        <f t="shared" si="9"/>
        <v>171.13</v>
      </c>
      <c r="CK6" s="35" t="str">
        <f>IF(CK7="","",IF(CK7="-","【-】","【"&amp;SUBSTITUTE(TEXT(CK7,"#,##0.00"),"-","△")&amp;"】"))</f>
        <v>【166.40】</v>
      </c>
      <c r="CL6" s="36">
        <f>IF(CL7="",NA(),CL7)</f>
        <v>60.81</v>
      </c>
      <c r="CM6" s="36">
        <f t="shared" ref="CM6:CU6" si="10">IF(CM7="",NA(),CM7)</f>
        <v>62.41</v>
      </c>
      <c r="CN6" s="36">
        <f t="shared" si="10"/>
        <v>61.54</v>
      </c>
      <c r="CO6" s="36">
        <f t="shared" si="10"/>
        <v>61.97</v>
      </c>
      <c r="CP6" s="36">
        <f t="shared" si="10"/>
        <v>61.74</v>
      </c>
      <c r="CQ6" s="36">
        <f t="shared" si="10"/>
        <v>59.01</v>
      </c>
      <c r="CR6" s="36">
        <f t="shared" si="10"/>
        <v>60.03</v>
      </c>
      <c r="CS6" s="36">
        <f t="shared" si="10"/>
        <v>59.74</v>
      </c>
      <c r="CT6" s="36">
        <f t="shared" si="10"/>
        <v>59.67</v>
      </c>
      <c r="CU6" s="36">
        <f t="shared" si="10"/>
        <v>60.12</v>
      </c>
      <c r="CV6" s="35" t="str">
        <f>IF(CV7="","",IF(CV7="-","【-】","【"&amp;SUBSTITUTE(TEXT(CV7,"#,##0.00"),"-","△")&amp;"】"))</f>
        <v>【60.69】</v>
      </c>
      <c r="CW6" s="36">
        <f>IF(CW7="",NA(),CW7)</f>
        <v>81.430000000000007</v>
      </c>
      <c r="CX6" s="36">
        <f t="shared" ref="CX6:DF6" si="11">IF(CX7="",NA(),CX7)</f>
        <v>80.69</v>
      </c>
      <c r="CY6" s="36">
        <f t="shared" si="11"/>
        <v>80.209999999999994</v>
      </c>
      <c r="CZ6" s="36">
        <f t="shared" si="11"/>
        <v>78.05</v>
      </c>
      <c r="DA6" s="36">
        <f t="shared" si="11"/>
        <v>79.38</v>
      </c>
      <c r="DB6" s="36">
        <f t="shared" si="11"/>
        <v>85.37</v>
      </c>
      <c r="DC6" s="36">
        <f t="shared" si="11"/>
        <v>84.81</v>
      </c>
      <c r="DD6" s="36">
        <f t="shared" si="11"/>
        <v>84.8</v>
      </c>
      <c r="DE6" s="36">
        <f t="shared" si="11"/>
        <v>84.6</v>
      </c>
      <c r="DF6" s="36">
        <f t="shared" si="11"/>
        <v>84.24</v>
      </c>
      <c r="DG6" s="35" t="str">
        <f>IF(DG7="","",IF(DG7="-","【-】","【"&amp;SUBSTITUTE(TEXT(DG7,"#,##0.00"),"-","△")&amp;"】"))</f>
        <v>【89.82】</v>
      </c>
      <c r="DH6" s="36">
        <f>IF(DH7="",NA(),DH7)</f>
        <v>44.97</v>
      </c>
      <c r="DI6" s="36">
        <f t="shared" ref="DI6:DQ6" si="12">IF(DI7="",NA(),DI7)</f>
        <v>43.65</v>
      </c>
      <c r="DJ6" s="36">
        <f t="shared" si="12"/>
        <v>45.04</v>
      </c>
      <c r="DK6" s="36">
        <f t="shared" si="12"/>
        <v>47.15</v>
      </c>
      <c r="DL6" s="36">
        <f t="shared" si="12"/>
        <v>49.13</v>
      </c>
      <c r="DM6" s="36">
        <f t="shared" si="12"/>
        <v>46.9</v>
      </c>
      <c r="DN6" s="36">
        <f t="shared" si="12"/>
        <v>47.28</v>
      </c>
      <c r="DO6" s="36">
        <f t="shared" si="12"/>
        <v>47.66</v>
      </c>
      <c r="DP6" s="36">
        <f t="shared" si="12"/>
        <v>48.17</v>
      </c>
      <c r="DQ6" s="36">
        <f t="shared" si="12"/>
        <v>48.83</v>
      </c>
      <c r="DR6" s="35" t="str">
        <f>IF(DR7="","",IF(DR7="-","【-】","【"&amp;SUBSTITUTE(TEXT(DR7,"#,##0.00"),"-","△")&amp;"】"))</f>
        <v>【50.19】</v>
      </c>
      <c r="DS6" s="36">
        <f>IF(DS7="",NA(),DS7)</f>
        <v>14.3</v>
      </c>
      <c r="DT6" s="36">
        <f t="shared" ref="DT6:EB6" si="13">IF(DT7="",NA(),DT7)</f>
        <v>15.1</v>
      </c>
      <c r="DU6" s="36">
        <f t="shared" si="13"/>
        <v>15.92</v>
      </c>
      <c r="DV6" s="36">
        <f t="shared" si="13"/>
        <v>16</v>
      </c>
      <c r="DW6" s="36">
        <f t="shared" si="13"/>
        <v>16.510000000000002</v>
      </c>
      <c r="DX6" s="36">
        <f t="shared" si="13"/>
        <v>12.03</v>
      </c>
      <c r="DY6" s="36">
        <f t="shared" si="13"/>
        <v>12.19</v>
      </c>
      <c r="DZ6" s="36">
        <f t="shared" si="13"/>
        <v>15.1</v>
      </c>
      <c r="EA6" s="36">
        <f t="shared" si="13"/>
        <v>17.12</v>
      </c>
      <c r="EB6" s="36">
        <f t="shared" si="13"/>
        <v>18.18</v>
      </c>
      <c r="EC6" s="35" t="str">
        <f>IF(EC7="","",IF(EC7="-","【-】","【"&amp;SUBSTITUTE(TEXT(EC7,"#,##0.00"),"-","△")&amp;"】"))</f>
        <v>【20.63】</v>
      </c>
      <c r="ED6" s="36">
        <f>IF(ED7="",NA(),ED7)</f>
        <v>0.35</v>
      </c>
      <c r="EE6" s="36">
        <f t="shared" ref="EE6:EM6" si="14">IF(EE7="",NA(),EE7)</f>
        <v>0.26</v>
      </c>
      <c r="EF6" s="36">
        <f t="shared" si="14"/>
        <v>0.28000000000000003</v>
      </c>
      <c r="EG6" s="36">
        <f t="shared" si="14"/>
        <v>0.31</v>
      </c>
      <c r="EH6" s="36">
        <f t="shared" si="14"/>
        <v>0.41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72087</v>
      </c>
      <c r="D7" s="38">
        <v>46</v>
      </c>
      <c r="E7" s="38">
        <v>1</v>
      </c>
      <c r="F7" s="38">
        <v>0</v>
      </c>
      <c r="G7" s="38">
        <v>1</v>
      </c>
      <c r="H7" s="38" t="s">
        <v>92</v>
      </c>
      <c r="I7" s="38" t="s">
        <v>93</v>
      </c>
      <c r="J7" s="38" t="s">
        <v>94</v>
      </c>
      <c r="K7" s="38" t="s">
        <v>95</v>
      </c>
      <c r="L7" s="38" t="s">
        <v>96</v>
      </c>
      <c r="M7" s="38" t="s">
        <v>97</v>
      </c>
      <c r="N7" s="39" t="s">
        <v>98</v>
      </c>
      <c r="O7" s="39">
        <v>84.4</v>
      </c>
      <c r="P7" s="39">
        <v>89.23</v>
      </c>
      <c r="Q7" s="39">
        <v>4268</v>
      </c>
      <c r="R7" s="39">
        <v>46602</v>
      </c>
      <c r="S7" s="39">
        <v>554.63</v>
      </c>
      <c r="T7" s="39">
        <v>84.02</v>
      </c>
      <c r="U7" s="39">
        <v>41306</v>
      </c>
      <c r="V7" s="39">
        <v>119.92</v>
      </c>
      <c r="W7" s="39">
        <v>344.45</v>
      </c>
      <c r="X7" s="39">
        <v>109.18</v>
      </c>
      <c r="Y7" s="39">
        <v>110.09</v>
      </c>
      <c r="Z7" s="39">
        <v>107.41</v>
      </c>
      <c r="AA7" s="39">
        <v>106.15</v>
      </c>
      <c r="AB7" s="39">
        <v>105.25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144.88999999999999</v>
      </c>
      <c r="AU7" s="39">
        <v>180.71</v>
      </c>
      <c r="AV7" s="39">
        <v>258.49</v>
      </c>
      <c r="AW7" s="39">
        <v>443</v>
      </c>
      <c r="AX7" s="39">
        <v>556.20000000000005</v>
      </c>
      <c r="AY7" s="39">
        <v>377.63</v>
      </c>
      <c r="AZ7" s="39">
        <v>357.34</v>
      </c>
      <c r="BA7" s="39">
        <v>366.03</v>
      </c>
      <c r="BB7" s="39">
        <v>365.18</v>
      </c>
      <c r="BC7" s="39">
        <v>327.77</v>
      </c>
      <c r="BD7" s="39">
        <v>260.31</v>
      </c>
      <c r="BE7" s="39">
        <v>300.5</v>
      </c>
      <c r="BF7" s="39">
        <v>295.27</v>
      </c>
      <c r="BG7" s="39">
        <v>282.43</v>
      </c>
      <c r="BH7" s="39">
        <v>259.37</v>
      </c>
      <c r="BI7" s="39">
        <v>238.44</v>
      </c>
      <c r="BJ7" s="39">
        <v>364.71</v>
      </c>
      <c r="BK7" s="39">
        <v>373.69</v>
      </c>
      <c r="BL7" s="39">
        <v>370.12</v>
      </c>
      <c r="BM7" s="39">
        <v>371.65</v>
      </c>
      <c r="BN7" s="39">
        <v>397.1</v>
      </c>
      <c r="BO7" s="39">
        <v>275.67</v>
      </c>
      <c r="BP7" s="39">
        <v>103.85</v>
      </c>
      <c r="BQ7" s="39">
        <v>105</v>
      </c>
      <c r="BR7" s="39">
        <v>103.54</v>
      </c>
      <c r="BS7" s="39">
        <v>100.76</v>
      </c>
      <c r="BT7" s="39">
        <v>100.36</v>
      </c>
      <c r="BU7" s="39">
        <v>100.65</v>
      </c>
      <c r="BV7" s="39">
        <v>99.87</v>
      </c>
      <c r="BW7" s="39">
        <v>100.42</v>
      </c>
      <c r="BX7" s="39">
        <v>98.77</v>
      </c>
      <c r="BY7" s="39">
        <v>95.79</v>
      </c>
      <c r="BZ7" s="39">
        <v>100.05</v>
      </c>
      <c r="CA7" s="39">
        <v>214.75</v>
      </c>
      <c r="CB7" s="39">
        <v>212.23</v>
      </c>
      <c r="CC7" s="39">
        <v>215.73</v>
      </c>
      <c r="CD7" s="39">
        <v>221.89</v>
      </c>
      <c r="CE7" s="39">
        <v>222.65</v>
      </c>
      <c r="CF7" s="39">
        <v>170.19</v>
      </c>
      <c r="CG7" s="39">
        <v>171.81</v>
      </c>
      <c r="CH7" s="39">
        <v>171.67</v>
      </c>
      <c r="CI7" s="39">
        <v>173.67</v>
      </c>
      <c r="CJ7" s="39">
        <v>171.13</v>
      </c>
      <c r="CK7" s="39">
        <v>166.4</v>
      </c>
      <c r="CL7" s="39">
        <v>60.81</v>
      </c>
      <c r="CM7" s="39">
        <v>62.41</v>
      </c>
      <c r="CN7" s="39">
        <v>61.54</v>
      </c>
      <c r="CO7" s="39">
        <v>61.97</v>
      </c>
      <c r="CP7" s="39">
        <v>61.74</v>
      </c>
      <c r="CQ7" s="39">
        <v>59.01</v>
      </c>
      <c r="CR7" s="39">
        <v>60.03</v>
      </c>
      <c r="CS7" s="39">
        <v>59.74</v>
      </c>
      <c r="CT7" s="39">
        <v>59.67</v>
      </c>
      <c r="CU7" s="39">
        <v>60.12</v>
      </c>
      <c r="CV7" s="39">
        <v>60.69</v>
      </c>
      <c r="CW7" s="39">
        <v>81.430000000000007</v>
      </c>
      <c r="CX7" s="39">
        <v>80.69</v>
      </c>
      <c r="CY7" s="39">
        <v>80.209999999999994</v>
      </c>
      <c r="CZ7" s="39">
        <v>78.05</v>
      </c>
      <c r="DA7" s="39">
        <v>79.38</v>
      </c>
      <c r="DB7" s="39">
        <v>85.37</v>
      </c>
      <c r="DC7" s="39">
        <v>84.81</v>
      </c>
      <c r="DD7" s="39">
        <v>84.8</v>
      </c>
      <c r="DE7" s="39">
        <v>84.6</v>
      </c>
      <c r="DF7" s="39">
        <v>84.24</v>
      </c>
      <c r="DG7" s="39">
        <v>89.82</v>
      </c>
      <c r="DH7" s="39">
        <v>44.97</v>
      </c>
      <c r="DI7" s="39">
        <v>43.65</v>
      </c>
      <c r="DJ7" s="39">
        <v>45.04</v>
      </c>
      <c r="DK7" s="39">
        <v>47.15</v>
      </c>
      <c r="DL7" s="39">
        <v>49.13</v>
      </c>
      <c r="DM7" s="39">
        <v>46.9</v>
      </c>
      <c r="DN7" s="39">
        <v>47.28</v>
      </c>
      <c r="DO7" s="39">
        <v>47.66</v>
      </c>
      <c r="DP7" s="39">
        <v>48.17</v>
      </c>
      <c r="DQ7" s="39">
        <v>48.83</v>
      </c>
      <c r="DR7" s="39">
        <v>50.19</v>
      </c>
      <c r="DS7" s="39">
        <v>14.3</v>
      </c>
      <c r="DT7" s="39">
        <v>15.1</v>
      </c>
      <c r="DU7" s="39">
        <v>15.92</v>
      </c>
      <c r="DV7" s="39">
        <v>16</v>
      </c>
      <c r="DW7" s="39">
        <v>16.510000000000002</v>
      </c>
      <c r="DX7" s="39">
        <v>12.03</v>
      </c>
      <c r="DY7" s="39">
        <v>12.19</v>
      </c>
      <c r="DZ7" s="39">
        <v>15.1</v>
      </c>
      <c r="EA7" s="39">
        <v>17.12</v>
      </c>
      <c r="EB7" s="39">
        <v>18.18</v>
      </c>
      <c r="EC7" s="39">
        <v>20.63</v>
      </c>
      <c r="ED7" s="39">
        <v>0.35</v>
      </c>
      <c r="EE7" s="39">
        <v>0.26</v>
      </c>
      <c r="EF7" s="39">
        <v>0.28000000000000003</v>
      </c>
      <c r="EG7" s="39">
        <v>0.31</v>
      </c>
      <c r="EH7" s="39">
        <v>0.41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