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L025\Desktop\経営比較分析表\"/>
    </mc:Choice>
  </mc:AlternateContent>
  <workbookProtection workbookAlgorithmName="SHA-512" workbookHashValue="MCpCju07ztcx8/+wONUs2UqiSkpD7soi/GdeAkaDehzLYbovki+8ETU/c/hDLJv9B3GOYVevIAGX2bBchGYKJA==" workbookSaltValue="R7xpowRv1VwePKE6QAwjWw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J86" i="4"/>
  <c r="I86" i="4"/>
  <c r="E86" i="4"/>
  <c r="AT10" i="4"/>
  <c r="AL10" i="4"/>
  <c r="AD10" i="4"/>
  <c r="I10" i="4"/>
  <c r="B10" i="4"/>
  <c r="AL8" i="4"/>
  <c r="P8" i="4"/>
  <c r="I8" i="4"/>
</calcChain>
</file>

<file path=xl/sharedStrings.xml><?xml version="1.0" encoding="utf-8"?>
<sst xmlns="http://schemas.openxmlformats.org/spreadsheetml/2006/main" count="236" uniqueCount="120">
  <si>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</si>
  <si>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</si>
  <si>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</si>
  <si>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</si>
  <si>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</si>
  <si>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</si>
  <si>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</si>
  <si>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</si>
  <si>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</si>
  <si>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</si>
  <si>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</si>
  <si>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</si>
  <si>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</si>
  <si>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</si>
  <si>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</si>
  <si>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</si>
  <si>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</si>
  <si>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</si>
  <si>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</si>
  <si>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</si>
  <si>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</si>
  <si>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</si>
  <si>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</si>
  <si>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</si>
  <si>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</si>
  <si>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</si>
  <si>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</si>
  <si>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</si>
  <si>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</si>
  <si>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</si>
  <si>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</si>
  <si>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</si>
  <si>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</si>
  <si>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</si>
  <si>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</si>
  <si>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</si>
  <si>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</si>
  <si>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</si>
  <si>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</si>
  <si>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</si>
  <si>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</si>
  <si>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</si>
  <si>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</si>
  <si>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</si>
  <si>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</si>
  <si>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</si>
  <si>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</si>
  <si>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</si>
  <si>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</si>
  <si>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</si>
  <si>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</si>
  <si>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</si>
  <si>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</si>
  <si>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</si>
  <si>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</si>
  <si>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</si>
  <si>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</si>
  <si>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</si>
  <si>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</si>
  <si>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</si>
  <si>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</si>
  <si>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</si>
  <si>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</si>
  <si>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</si>
  <si>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</si>
  <si>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</si>
  <si>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</si>
  <si>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</si>
  <si>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</si>
  <si>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</si>
  <si>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</si>
  <si>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</si>
  <si>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</si>
  <si>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</si>
  <si>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</si>
  <si>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</si>
  <si>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</si>
  <si>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</si>
  <si>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</si>
  <si>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</si>
  <si>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</si>
  <si>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</si>
  <si>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</si>
  <si>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</si>
  <si>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</si>
  <si>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</si>
  <si>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</si>
  <si>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</si>
  <si>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</si>
  <si>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</si>
  <si>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</si>
  <si>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</si>
  <si>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</si>
  <si>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</si>
  <si>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</si>
  <si>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</si>
  <si>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</si>
  <si>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</si>
  <si>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</si>
  <si>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福島県　昭和村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</si>
  <si>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</si>
  <si>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</si>
  <si>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</si>
  <si>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</si>
  <si>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</si>
  <si>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</si>
  <si>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</si>
  <si>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</si>
  <si>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</si>
  <si>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</si>
  <si>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</si>
  <si>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</si>
  <si>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</si>
  <si>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</si>
  <si>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</si>
  <si>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</si>
  <si>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</si>
  <si>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今後、施設・管渠等と老朽化はさらに深刻になると予想される。効率的な施設の維持管理・運営を視野に入れ、経営状況が長期的に改善されるよう、努力していきたい。</t>
    <phoneticPr fontId="4"/>
  </si>
  <si>
    <t>下水道供用開始から10年を超え、管渠も老朽化が進んできているが、改善に係る費用が莫大な物となると予想される。今年度は危機の故障も確認されているため、経営の健全化・効率化に併せて、優先順位を定めて順次改善していきたい。</t>
    <phoneticPr fontId="4"/>
  </si>
  <si>
    <t>現在、昭和村全体の下水道普及率は下水道、農業集落排水、合併浄化漕等を含めれば90％超となるが、未普及世帯については、村外居住、老人ホームの利用等により未使用な住宅が多くを占め、これ以上の普及は困難な状況である。しかし、収益比率、経費回収率ともに100％を下回り、汚水処理原価は上昇の傾向にあるという非常に厳しい状態である。今後、下水道事業を健全に運営していくためにも、将来の事業継続に向けて、対策・改善を図っていく必要が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</si>
</sst>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E9-45CF-B20B-4CCB72F03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0.03</c:v>
                </c:pt>
                <c:pt idx="2" formatCode="#,##0.00;&quot;△&quot;#,##0.00">
                  <c:v>0</c:v>
                </c:pt>
                <c:pt idx="3">
                  <c:v>0.04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E9-45CF-B20B-4CCB72F03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65.709999999999994</c:v>
                </c:pt>
                <c:pt idx="1">
                  <c:v>48.16</c:v>
                </c:pt>
                <c:pt idx="2">
                  <c:v>55.33</c:v>
                </c:pt>
                <c:pt idx="3">
                  <c:v>42.78</c:v>
                </c:pt>
                <c:pt idx="4">
                  <c:v>44.7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1C-45D6-B9B5-72782BA74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1C-45D6-B9B5-72782BA74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B2-4346-BA7C-EE1561C11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B2-4346-BA7C-EE1561C11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47-43F1-8BA6-4ADD17E82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47-43F1-8BA6-4ADD17E82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CD-4A19-B594-BA9E28ED4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CD-4A19-B594-BA9E28ED4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45-44F2-8FDC-3ACD9D92E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45-44F2-8FDC-3ACD9D92E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6841</c:v>
                </c:pt>
                <c:pt idx="1">
                  <c:v>3084.91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A1-43BB-B27A-7679BE844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979.89</c:v>
                </c:pt>
                <c:pt idx="1">
                  <c:v>1051.43</c:v>
                </c:pt>
                <c:pt idx="2">
                  <c:v>982.29</c:v>
                </c:pt>
                <c:pt idx="3">
                  <c:v>713.28</c:v>
                </c:pt>
                <c:pt idx="4">
                  <c:v>826.83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A1-43BB-B27A-7679BE844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16.54</c:v>
                </c:pt>
                <c:pt idx="1">
                  <c:v>32.06</c:v>
                </c:pt>
                <c:pt idx="2">
                  <c:v>21.83</c:v>
                </c:pt>
                <c:pt idx="3">
                  <c:v>36.450000000000003</c:v>
                </c:pt>
                <c:pt idx="4">
                  <c:v>38.51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B0-4D0C-B94D-50E2A2D1A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41.34</c:v>
                </c:pt>
                <c:pt idx="1">
                  <c:v>40.06</c:v>
                </c:pt>
                <c:pt idx="2">
                  <c:v>41.25</c:v>
                </c:pt>
                <c:pt idx="3">
                  <c:v>40.75</c:v>
                </c:pt>
                <c:pt idx="4">
                  <c:v>57.31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B0-4D0C-B94D-50E2A2D1A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1145.3599999999999</c:v>
                </c:pt>
                <c:pt idx="1">
                  <c:v>652.04</c:v>
                </c:pt>
                <c:pt idx="2">
                  <c:v>903.08</c:v>
                </c:pt>
                <c:pt idx="3">
                  <c:v>538.4</c:v>
                </c:pt>
                <c:pt idx="4">
                  <c:v>520.76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9-4DED-83BD-A8D0C4833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357.49</c:v>
                </c:pt>
                <c:pt idx="1">
                  <c:v>355.22</c:v>
                </c:pt>
                <c:pt idx="2">
                  <c:v>334.48</c:v>
                </c:pt>
                <c:pt idx="3">
                  <c:v>311.70999999999998</c:v>
                </c:pt>
                <c:pt idx="4">
                  <c:v>273.52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C9-4DED-83BD-A8D0C4833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92.68</c:v>
                </c:pt>
                <c:pt idx="2" formatCode="#,##0.00;&quot;△&quot;#,##0.00">
                  <c:v>0</c:v>
                </c:pt>
                <c:pt idx="3">
                  <c:v>90.85</c:v>
                </c:pt>
                <c:pt idx="4">
                  <c:v>80.489999999999995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E-4643-8FB7-27ED36B90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44.69</c:v>
                </c:pt>
                <c:pt idx="1">
                  <c:v>42.84</c:v>
                </c:pt>
                <c:pt idx="2">
                  <c:v>40.93</c:v>
                </c:pt>
                <c:pt idx="3">
                  <c:v>43.38</c:v>
                </c:pt>
                <c:pt idx="4">
                  <c:v>50.14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6E-4643-8FB7-27ED36B90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84.75</c:v>
                </c:pt>
                <c:pt idx="1">
                  <c:v>88.32</c:v>
                </c:pt>
                <c:pt idx="2">
                  <c:v>84.45</c:v>
                </c:pt>
                <c:pt idx="3">
                  <c:v>84.69</c:v>
                </c:pt>
                <c:pt idx="4">
                  <c:v>82.69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8B-413D-8DE8-992837539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69.67</c:v>
                </c:pt>
                <c:pt idx="1">
                  <c:v>66.3</c:v>
                </c:pt>
                <c:pt idx="2">
                  <c:v>62.73</c:v>
                </c:pt>
                <c:pt idx="3">
                  <c:v>62.02</c:v>
                </c:pt>
                <c:pt idx="4">
                  <c:v>84.98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8B-413D-8DE8-992837539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【765.47】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【257.86】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G16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福島県　昭和村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農業集落排水</v>
      </c>
      <c r="Q8" s="72"/>
      <c r="R8" s="72"/>
      <c r="S8" s="72"/>
      <c r="T8" s="72"/>
      <c r="U8" s="72"/>
      <c r="V8" s="72"/>
      <c r="W8" s="72" t="str">
        <f>データ!L6</f>
        <v>F2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1244</v>
      </c>
      <c r="AM8" s="69"/>
      <c r="AN8" s="69"/>
      <c r="AO8" s="69"/>
      <c r="AP8" s="69"/>
      <c r="AQ8" s="69"/>
      <c r="AR8" s="69"/>
      <c r="AS8" s="69"/>
      <c r="AT8" s="68">
        <f>データ!T6</f>
        <v>209.46</v>
      </c>
      <c r="AU8" s="68"/>
      <c r="AV8" s="68"/>
      <c r="AW8" s="68"/>
      <c r="AX8" s="68"/>
      <c r="AY8" s="68"/>
      <c r="AZ8" s="68"/>
      <c r="BA8" s="68"/>
      <c r="BB8" s="68">
        <f>データ!U6</f>
        <v>5.94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 t="str">
        <f>データ!O6</f>
        <v>該当数値なし</v>
      </c>
      <c r="J10" s="68"/>
      <c r="K10" s="68"/>
      <c r="L10" s="68"/>
      <c r="M10" s="68"/>
      <c r="N10" s="68"/>
      <c r="O10" s="68"/>
      <c r="P10" s="68">
        <f>データ!P6</f>
        <v>31.31</v>
      </c>
      <c r="Q10" s="68"/>
      <c r="R10" s="68"/>
      <c r="S10" s="68"/>
      <c r="T10" s="68"/>
      <c r="U10" s="68"/>
      <c r="V10" s="68"/>
      <c r="W10" s="68">
        <f>データ!Q6</f>
        <v>63.58</v>
      </c>
      <c r="X10" s="68"/>
      <c r="Y10" s="68"/>
      <c r="Z10" s="68"/>
      <c r="AA10" s="68"/>
      <c r="AB10" s="68"/>
      <c r="AC10" s="68"/>
      <c r="AD10" s="69">
        <f>データ!R6</f>
        <v>3300</v>
      </c>
      <c r="AE10" s="69"/>
      <c r="AF10" s="69"/>
      <c r="AG10" s="69"/>
      <c r="AH10" s="69"/>
      <c r="AI10" s="69"/>
      <c r="AJ10" s="69"/>
      <c r="AK10" s="2"/>
      <c r="AL10" s="69">
        <f>データ!V6</f>
        <v>387</v>
      </c>
      <c r="AM10" s="69"/>
      <c r="AN10" s="69"/>
      <c r="AO10" s="69"/>
      <c r="AP10" s="69"/>
      <c r="AQ10" s="69"/>
      <c r="AR10" s="69"/>
      <c r="AS10" s="69"/>
      <c r="AT10" s="68">
        <f>データ!W6</f>
        <v>0.79</v>
      </c>
      <c r="AU10" s="68"/>
      <c r="AV10" s="68"/>
      <c r="AW10" s="68"/>
      <c r="AX10" s="68"/>
      <c r="AY10" s="68"/>
      <c r="AZ10" s="68"/>
      <c r="BA10" s="68"/>
      <c r="BB10" s="68">
        <f>データ!X6</f>
        <v>489.87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119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118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117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44</v>
      </c>
      <c r="H86" s="26" t="str">
        <f>データ!BP6</f>
        <v>【765.47】</v>
      </c>
      <c r="I86" s="26" t="str">
        <f>データ!CA6</f>
        <v>【59.59】</v>
      </c>
      <c r="J86" s="26" t="str">
        <f>データ!CL6</f>
        <v>【257.86】</v>
      </c>
      <c r="K86" s="26" t="str">
        <f>データ!CW6</f>
        <v>【51.30】</v>
      </c>
      <c r="L86" s="26" t="str">
        <f>データ!DH6</f>
        <v>【86.22】</v>
      </c>
      <c r="M86" s="26" t="s">
        <v>43</v>
      </c>
      <c r="N86" s="26" t="s">
        <v>45</v>
      </c>
      <c r="O86" s="26" t="str">
        <f>データ!EO6</f>
        <v>【0.02】</v>
      </c>
    </row>
  </sheetData>
  <sheetProtection algorithmName="SHA-512" hashValue="+ncyqpIWRZ9LAG7mlLX5JtgicuQyjUuC5QU8eJo6KWVhSS7jp4BaEoA7vpSxhJFcjfgLdFwrwOGf0QblmRQXjQ==" saltValue="Ep69DGTGzjvAGp5OakW2ww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48</v>
      </c>
      <c r="B3" s="29" t="s">
        <v>49</v>
      </c>
      <c r="C3" s="29" t="s">
        <v>50</v>
      </c>
      <c r="D3" s="29" t="s">
        <v>51</v>
      </c>
      <c r="E3" s="29" t="s">
        <v>52</v>
      </c>
      <c r="F3" s="29" t="s">
        <v>53</v>
      </c>
      <c r="G3" s="29" t="s">
        <v>54</v>
      </c>
      <c r="H3" s="77" t="s">
        <v>55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56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57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58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59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60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61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62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63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64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65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66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67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68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69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70</v>
      </c>
      <c r="B5" s="31"/>
      <c r="C5" s="31"/>
      <c r="D5" s="31"/>
      <c r="E5" s="31"/>
      <c r="F5" s="31"/>
      <c r="G5" s="31"/>
      <c r="H5" s="32" t="s">
        <v>71</v>
      </c>
      <c r="I5" s="32" t="s">
        <v>72</v>
      </c>
      <c r="J5" s="32" t="s">
        <v>73</v>
      </c>
      <c r="K5" s="32" t="s">
        <v>74</v>
      </c>
      <c r="L5" s="32" t="s">
        <v>75</v>
      </c>
      <c r="M5" s="32" t="s">
        <v>5</v>
      </c>
      <c r="N5" s="32" t="s">
        <v>76</v>
      </c>
      <c r="O5" s="32" t="s">
        <v>77</v>
      </c>
      <c r="P5" s="32" t="s">
        <v>78</v>
      </c>
      <c r="Q5" s="32" t="s">
        <v>79</v>
      </c>
      <c r="R5" s="32" t="s">
        <v>80</v>
      </c>
      <c r="S5" s="32" t="s">
        <v>81</v>
      </c>
      <c r="T5" s="32" t="s">
        <v>82</v>
      </c>
      <c r="U5" s="32" t="s">
        <v>83</v>
      </c>
      <c r="V5" s="32" t="s">
        <v>84</v>
      </c>
      <c r="W5" s="32" t="s">
        <v>85</v>
      </c>
      <c r="X5" s="32" t="s">
        <v>86</v>
      </c>
      <c r="Y5" s="32" t="s">
        <v>87</v>
      </c>
      <c r="Z5" s="32" t="s">
        <v>88</v>
      </c>
      <c r="AA5" s="32" t="s">
        <v>89</v>
      </c>
      <c r="AB5" s="32" t="s">
        <v>90</v>
      </c>
      <c r="AC5" s="32" t="s">
        <v>91</v>
      </c>
      <c r="AD5" s="32" t="s">
        <v>92</v>
      </c>
      <c r="AE5" s="32" t="s">
        <v>93</v>
      </c>
      <c r="AF5" s="32" t="s">
        <v>94</v>
      </c>
      <c r="AG5" s="32" t="s">
        <v>95</v>
      </c>
      <c r="AH5" s="32" t="s">
        <v>96</v>
      </c>
      <c r="AI5" s="32" t="s">
        <v>31</v>
      </c>
      <c r="AJ5" s="32" t="s">
        <v>87</v>
      </c>
      <c r="AK5" s="32" t="s">
        <v>88</v>
      </c>
      <c r="AL5" s="32" t="s">
        <v>89</v>
      </c>
      <c r="AM5" s="32" t="s">
        <v>90</v>
      </c>
      <c r="AN5" s="32" t="s">
        <v>91</v>
      </c>
      <c r="AO5" s="32" t="s">
        <v>92</v>
      </c>
      <c r="AP5" s="32" t="s">
        <v>93</v>
      </c>
      <c r="AQ5" s="32" t="s">
        <v>94</v>
      </c>
      <c r="AR5" s="32" t="s">
        <v>95</v>
      </c>
      <c r="AS5" s="32" t="s">
        <v>96</v>
      </c>
      <c r="AT5" s="32" t="s">
        <v>97</v>
      </c>
      <c r="AU5" s="32" t="s">
        <v>87</v>
      </c>
      <c r="AV5" s="32" t="s">
        <v>88</v>
      </c>
      <c r="AW5" s="32" t="s">
        <v>89</v>
      </c>
      <c r="AX5" s="32" t="s">
        <v>90</v>
      </c>
      <c r="AY5" s="32" t="s">
        <v>91</v>
      </c>
      <c r="AZ5" s="32" t="s">
        <v>92</v>
      </c>
      <c r="BA5" s="32" t="s">
        <v>93</v>
      </c>
      <c r="BB5" s="32" t="s">
        <v>94</v>
      </c>
      <c r="BC5" s="32" t="s">
        <v>95</v>
      </c>
      <c r="BD5" s="32" t="s">
        <v>96</v>
      </c>
      <c r="BE5" s="32" t="s">
        <v>97</v>
      </c>
      <c r="BF5" s="32" t="s">
        <v>87</v>
      </c>
      <c r="BG5" s="32" t="s">
        <v>88</v>
      </c>
      <c r="BH5" s="32" t="s">
        <v>89</v>
      </c>
      <c r="BI5" s="32" t="s">
        <v>90</v>
      </c>
      <c r="BJ5" s="32" t="s">
        <v>91</v>
      </c>
      <c r="BK5" s="32" t="s">
        <v>92</v>
      </c>
      <c r="BL5" s="32" t="s">
        <v>93</v>
      </c>
      <c r="BM5" s="32" t="s">
        <v>94</v>
      </c>
      <c r="BN5" s="32" t="s">
        <v>95</v>
      </c>
      <c r="BO5" s="32" t="s">
        <v>96</v>
      </c>
      <c r="BP5" s="32" t="s">
        <v>97</v>
      </c>
      <c r="BQ5" s="32" t="s">
        <v>87</v>
      </c>
      <c r="BR5" s="32" t="s">
        <v>88</v>
      </c>
      <c r="BS5" s="32" t="s">
        <v>89</v>
      </c>
      <c r="BT5" s="32" t="s">
        <v>90</v>
      </c>
      <c r="BU5" s="32" t="s">
        <v>91</v>
      </c>
      <c r="BV5" s="32" t="s">
        <v>92</v>
      </c>
      <c r="BW5" s="32" t="s">
        <v>93</v>
      </c>
      <c r="BX5" s="32" t="s">
        <v>94</v>
      </c>
      <c r="BY5" s="32" t="s">
        <v>95</v>
      </c>
      <c r="BZ5" s="32" t="s">
        <v>96</v>
      </c>
      <c r="CA5" s="32" t="s">
        <v>97</v>
      </c>
      <c r="CB5" s="32" t="s">
        <v>87</v>
      </c>
      <c r="CC5" s="32" t="s">
        <v>88</v>
      </c>
      <c r="CD5" s="32" t="s">
        <v>89</v>
      </c>
      <c r="CE5" s="32" t="s">
        <v>90</v>
      </c>
      <c r="CF5" s="32" t="s">
        <v>91</v>
      </c>
      <c r="CG5" s="32" t="s">
        <v>92</v>
      </c>
      <c r="CH5" s="32" t="s">
        <v>93</v>
      </c>
      <c r="CI5" s="32" t="s">
        <v>94</v>
      </c>
      <c r="CJ5" s="32" t="s">
        <v>95</v>
      </c>
      <c r="CK5" s="32" t="s">
        <v>96</v>
      </c>
      <c r="CL5" s="32" t="s">
        <v>97</v>
      </c>
      <c r="CM5" s="32" t="s">
        <v>87</v>
      </c>
      <c r="CN5" s="32" t="s">
        <v>88</v>
      </c>
      <c r="CO5" s="32" t="s">
        <v>89</v>
      </c>
      <c r="CP5" s="32" t="s">
        <v>90</v>
      </c>
      <c r="CQ5" s="32" t="s">
        <v>91</v>
      </c>
      <c r="CR5" s="32" t="s">
        <v>92</v>
      </c>
      <c r="CS5" s="32" t="s">
        <v>93</v>
      </c>
      <c r="CT5" s="32" t="s">
        <v>94</v>
      </c>
      <c r="CU5" s="32" t="s">
        <v>95</v>
      </c>
      <c r="CV5" s="32" t="s">
        <v>96</v>
      </c>
      <c r="CW5" s="32" t="s">
        <v>97</v>
      </c>
      <c r="CX5" s="32" t="s">
        <v>87</v>
      </c>
      <c r="CY5" s="32" t="s">
        <v>88</v>
      </c>
      <c r="CZ5" s="32" t="s">
        <v>89</v>
      </c>
      <c r="DA5" s="32" t="s">
        <v>90</v>
      </c>
      <c r="DB5" s="32" t="s">
        <v>91</v>
      </c>
      <c r="DC5" s="32" t="s">
        <v>92</v>
      </c>
      <c r="DD5" s="32" t="s">
        <v>93</v>
      </c>
      <c r="DE5" s="32" t="s">
        <v>94</v>
      </c>
      <c r="DF5" s="32" t="s">
        <v>95</v>
      </c>
      <c r="DG5" s="32" t="s">
        <v>96</v>
      </c>
      <c r="DH5" s="32" t="s">
        <v>97</v>
      </c>
      <c r="DI5" s="32" t="s">
        <v>87</v>
      </c>
      <c r="DJ5" s="32" t="s">
        <v>88</v>
      </c>
      <c r="DK5" s="32" t="s">
        <v>89</v>
      </c>
      <c r="DL5" s="32" t="s">
        <v>90</v>
      </c>
      <c r="DM5" s="32" t="s">
        <v>91</v>
      </c>
      <c r="DN5" s="32" t="s">
        <v>92</v>
      </c>
      <c r="DO5" s="32" t="s">
        <v>93</v>
      </c>
      <c r="DP5" s="32" t="s">
        <v>94</v>
      </c>
      <c r="DQ5" s="32" t="s">
        <v>95</v>
      </c>
      <c r="DR5" s="32" t="s">
        <v>96</v>
      </c>
      <c r="DS5" s="32" t="s">
        <v>97</v>
      </c>
      <c r="DT5" s="32" t="s">
        <v>87</v>
      </c>
      <c r="DU5" s="32" t="s">
        <v>88</v>
      </c>
      <c r="DV5" s="32" t="s">
        <v>89</v>
      </c>
      <c r="DW5" s="32" t="s">
        <v>90</v>
      </c>
      <c r="DX5" s="32" t="s">
        <v>91</v>
      </c>
      <c r="DY5" s="32" t="s">
        <v>92</v>
      </c>
      <c r="DZ5" s="32" t="s">
        <v>93</v>
      </c>
      <c r="EA5" s="32" t="s">
        <v>94</v>
      </c>
      <c r="EB5" s="32" t="s">
        <v>95</v>
      </c>
      <c r="EC5" s="32" t="s">
        <v>96</v>
      </c>
      <c r="ED5" s="32" t="s">
        <v>97</v>
      </c>
      <c r="EE5" s="32" t="s">
        <v>87</v>
      </c>
      <c r="EF5" s="32" t="s">
        <v>88</v>
      </c>
      <c r="EG5" s="32" t="s">
        <v>89</v>
      </c>
      <c r="EH5" s="32" t="s">
        <v>90</v>
      </c>
      <c r="EI5" s="32" t="s">
        <v>91</v>
      </c>
      <c r="EJ5" s="32" t="s">
        <v>92</v>
      </c>
      <c r="EK5" s="32" t="s">
        <v>93</v>
      </c>
      <c r="EL5" s="32" t="s">
        <v>94</v>
      </c>
      <c r="EM5" s="32" t="s">
        <v>95</v>
      </c>
      <c r="EN5" s="32" t="s">
        <v>96</v>
      </c>
      <c r="EO5" s="32" t="s">
        <v>97</v>
      </c>
    </row>
    <row r="6" spans="1:145" s="36" customFormat="1" x14ac:dyDescent="0.15">
      <c r="A6" s="28" t="s">
        <v>98</v>
      </c>
      <c r="B6" s="33">
        <f>B7</f>
        <v>2019</v>
      </c>
      <c r="C6" s="33">
        <f t="shared" ref="C6:X6" si="3">C7</f>
        <v>74462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福島県　昭和村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31.31</v>
      </c>
      <c r="Q6" s="34">
        <f t="shared" si="3"/>
        <v>63.58</v>
      </c>
      <c r="R6" s="34">
        <f t="shared" si="3"/>
        <v>3300</v>
      </c>
      <c r="S6" s="34">
        <f t="shared" si="3"/>
        <v>1244</v>
      </c>
      <c r="T6" s="34">
        <f t="shared" si="3"/>
        <v>209.46</v>
      </c>
      <c r="U6" s="34">
        <f t="shared" si="3"/>
        <v>5.94</v>
      </c>
      <c r="V6" s="34">
        <f t="shared" si="3"/>
        <v>387</v>
      </c>
      <c r="W6" s="34">
        <f t="shared" si="3"/>
        <v>0.79</v>
      </c>
      <c r="X6" s="34">
        <f t="shared" si="3"/>
        <v>489.87</v>
      </c>
      <c r="Y6" s="35">
        <f>IF(Y7="",NA(),Y7)</f>
        <v>65.709999999999994</v>
      </c>
      <c r="Z6" s="35">
        <f t="shared" ref="Z6:AH6" si="4">IF(Z7="",NA(),Z7)</f>
        <v>48.16</v>
      </c>
      <c r="AA6" s="35">
        <f t="shared" si="4"/>
        <v>55.33</v>
      </c>
      <c r="AB6" s="35">
        <f t="shared" si="4"/>
        <v>42.78</v>
      </c>
      <c r="AC6" s="35">
        <f t="shared" si="4"/>
        <v>44.7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6841</v>
      </c>
      <c r="BG6" s="35">
        <f t="shared" ref="BG6:BO6" si="7">IF(BG7="",NA(),BG7)</f>
        <v>3084.91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979.89</v>
      </c>
      <c r="BL6" s="35">
        <f t="shared" si="7"/>
        <v>1051.43</v>
      </c>
      <c r="BM6" s="35">
        <f t="shared" si="7"/>
        <v>982.29</v>
      </c>
      <c r="BN6" s="35">
        <f t="shared" si="7"/>
        <v>713.28</v>
      </c>
      <c r="BO6" s="35">
        <f t="shared" si="7"/>
        <v>826.83</v>
      </c>
      <c r="BP6" s="34" t="str">
        <f>IF(BP7="","",IF(BP7="-","【-】","【"&amp;SUBSTITUTE(TEXT(BP7,"#,##0.00"),"-","△")&amp;"】"))</f>
        <v>【765.47】</v>
      </c>
      <c r="BQ6" s="35">
        <f>IF(BQ7="",NA(),BQ7)</f>
        <v>16.54</v>
      </c>
      <c r="BR6" s="35">
        <f t="shared" ref="BR6:BZ6" si="8">IF(BR7="",NA(),BR7)</f>
        <v>32.06</v>
      </c>
      <c r="BS6" s="35">
        <f t="shared" si="8"/>
        <v>21.83</v>
      </c>
      <c r="BT6" s="35">
        <f t="shared" si="8"/>
        <v>36.450000000000003</v>
      </c>
      <c r="BU6" s="35">
        <f t="shared" si="8"/>
        <v>38.51</v>
      </c>
      <c r="BV6" s="35">
        <f t="shared" si="8"/>
        <v>41.34</v>
      </c>
      <c r="BW6" s="35">
        <f t="shared" si="8"/>
        <v>40.06</v>
      </c>
      <c r="BX6" s="35">
        <f t="shared" si="8"/>
        <v>41.25</v>
      </c>
      <c r="BY6" s="35">
        <f t="shared" si="8"/>
        <v>40.75</v>
      </c>
      <c r="BZ6" s="35">
        <f t="shared" si="8"/>
        <v>57.31</v>
      </c>
      <c r="CA6" s="34" t="str">
        <f>IF(CA7="","",IF(CA7="-","【-】","【"&amp;SUBSTITUTE(TEXT(CA7,"#,##0.00"),"-","△")&amp;"】"))</f>
        <v>【59.59】</v>
      </c>
      <c r="CB6" s="35">
        <f>IF(CB7="",NA(),CB7)</f>
        <v>1145.3599999999999</v>
      </c>
      <c r="CC6" s="35">
        <f t="shared" ref="CC6:CK6" si="9">IF(CC7="",NA(),CC7)</f>
        <v>652.04</v>
      </c>
      <c r="CD6" s="35">
        <f t="shared" si="9"/>
        <v>903.08</v>
      </c>
      <c r="CE6" s="35">
        <f t="shared" si="9"/>
        <v>538.4</v>
      </c>
      <c r="CF6" s="35">
        <f t="shared" si="9"/>
        <v>520.76</v>
      </c>
      <c r="CG6" s="35">
        <f t="shared" si="9"/>
        <v>357.49</v>
      </c>
      <c r="CH6" s="35">
        <f t="shared" si="9"/>
        <v>355.22</v>
      </c>
      <c r="CI6" s="35">
        <f t="shared" si="9"/>
        <v>334.48</v>
      </c>
      <c r="CJ6" s="35">
        <f t="shared" si="9"/>
        <v>311.70999999999998</v>
      </c>
      <c r="CK6" s="35">
        <f t="shared" si="9"/>
        <v>273.52</v>
      </c>
      <c r="CL6" s="34" t="str">
        <f>IF(CL7="","",IF(CL7="-","【-】","【"&amp;SUBSTITUTE(TEXT(CL7,"#,##0.00"),"-","△")&amp;"】"))</f>
        <v>【257.86】</v>
      </c>
      <c r="CM6" s="34">
        <f>IF(CM7="",NA(),CM7)</f>
        <v>0</v>
      </c>
      <c r="CN6" s="35">
        <f t="shared" ref="CN6:CV6" si="10">IF(CN7="",NA(),CN7)</f>
        <v>92.68</v>
      </c>
      <c r="CO6" s="34">
        <f t="shared" si="10"/>
        <v>0</v>
      </c>
      <c r="CP6" s="35">
        <f t="shared" si="10"/>
        <v>90.85</v>
      </c>
      <c r="CQ6" s="35">
        <f t="shared" si="10"/>
        <v>80.489999999999995</v>
      </c>
      <c r="CR6" s="35">
        <f t="shared" si="10"/>
        <v>44.69</v>
      </c>
      <c r="CS6" s="35">
        <f t="shared" si="10"/>
        <v>42.84</v>
      </c>
      <c r="CT6" s="35">
        <f t="shared" si="10"/>
        <v>40.93</v>
      </c>
      <c r="CU6" s="35">
        <f t="shared" si="10"/>
        <v>43.38</v>
      </c>
      <c r="CV6" s="35">
        <f t="shared" si="10"/>
        <v>50.14</v>
      </c>
      <c r="CW6" s="34" t="str">
        <f>IF(CW7="","",IF(CW7="-","【-】","【"&amp;SUBSTITUTE(TEXT(CW7,"#,##0.00"),"-","△")&amp;"】"))</f>
        <v>【51.30】</v>
      </c>
      <c r="CX6" s="35">
        <f>IF(CX7="",NA(),CX7)</f>
        <v>84.75</v>
      </c>
      <c r="CY6" s="35">
        <f t="shared" ref="CY6:DG6" si="11">IF(CY7="",NA(),CY7)</f>
        <v>88.32</v>
      </c>
      <c r="CZ6" s="35">
        <f t="shared" si="11"/>
        <v>84.45</v>
      </c>
      <c r="DA6" s="35">
        <f t="shared" si="11"/>
        <v>84.69</v>
      </c>
      <c r="DB6" s="35">
        <f t="shared" si="11"/>
        <v>82.69</v>
      </c>
      <c r="DC6" s="35">
        <f t="shared" si="11"/>
        <v>69.67</v>
      </c>
      <c r="DD6" s="35">
        <f t="shared" si="11"/>
        <v>66.3</v>
      </c>
      <c r="DE6" s="35">
        <f t="shared" si="11"/>
        <v>62.73</v>
      </c>
      <c r="DF6" s="35">
        <f t="shared" si="11"/>
        <v>62.02</v>
      </c>
      <c r="DG6" s="35">
        <f t="shared" si="11"/>
        <v>84.98</v>
      </c>
      <c r="DH6" s="34" t="str">
        <f>IF(DH7="","",IF(DH7="-","【-】","【"&amp;SUBSTITUTE(TEXT(DH7,"#,##0.00"),"-","△")&amp;"】"))</f>
        <v>【86.22】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0.02</v>
      </c>
      <c r="EK6" s="35">
        <f t="shared" si="14"/>
        <v>0.03</v>
      </c>
      <c r="EL6" s="34">
        <f t="shared" si="14"/>
        <v>0</v>
      </c>
      <c r="EM6" s="35">
        <f t="shared" si="14"/>
        <v>0.04</v>
      </c>
      <c r="EN6" s="35">
        <f t="shared" si="14"/>
        <v>0.02</v>
      </c>
      <c r="EO6" s="34" t="str">
        <f>IF(EO7="","",IF(EO7="-","【-】","【"&amp;SUBSTITUTE(TEXT(EO7,"#,##0.00"),"-","△")&amp;"】"))</f>
        <v>【0.02】</v>
      </c>
    </row>
    <row r="7" spans="1:145" s="36" customFormat="1" x14ac:dyDescent="0.15">
      <c r="A7" s="28"/>
      <c r="B7" s="37">
        <v>2019</v>
      </c>
      <c r="C7" s="37">
        <v>74462</v>
      </c>
      <c r="D7" s="37">
        <v>47</v>
      </c>
      <c r="E7" s="37">
        <v>17</v>
      </c>
      <c r="F7" s="37">
        <v>5</v>
      </c>
      <c r="G7" s="37">
        <v>0</v>
      </c>
      <c r="H7" s="37" t="s">
        <v>99</v>
      </c>
      <c r="I7" s="37" t="s">
        <v>100</v>
      </c>
      <c r="J7" s="37" t="s">
        <v>101</v>
      </c>
      <c r="K7" s="37" t="s">
        <v>102</v>
      </c>
      <c r="L7" s="37" t="s">
        <v>103</v>
      </c>
      <c r="M7" s="37" t="s">
        <v>104</v>
      </c>
      <c r="N7" s="38" t="s">
        <v>105</v>
      </c>
      <c r="O7" s="38" t="s">
        <v>106</v>
      </c>
      <c r="P7" s="38">
        <v>31.31</v>
      </c>
      <c r="Q7" s="38">
        <v>63.58</v>
      </c>
      <c r="R7" s="38">
        <v>3300</v>
      </c>
      <c r="S7" s="38">
        <v>1244</v>
      </c>
      <c r="T7" s="38">
        <v>209.46</v>
      </c>
      <c r="U7" s="38">
        <v>5.94</v>
      </c>
      <c r="V7" s="38">
        <v>387</v>
      </c>
      <c r="W7" s="38">
        <v>0.79</v>
      </c>
      <c r="X7" s="38">
        <v>489.87</v>
      </c>
      <c r="Y7" s="38">
        <v>65.709999999999994</v>
      </c>
      <c r="Z7" s="38">
        <v>48.16</v>
      </c>
      <c r="AA7" s="38">
        <v>55.33</v>
      </c>
      <c r="AB7" s="38">
        <v>42.78</v>
      </c>
      <c r="AC7" s="38">
        <v>44.7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6841</v>
      </c>
      <c r="BG7" s="38">
        <v>3084.91</v>
      </c>
      <c r="BH7" s="38">
        <v>0</v>
      </c>
      <c r="BI7" s="38">
        <v>0</v>
      </c>
      <c r="BJ7" s="38">
        <v>0</v>
      </c>
      <c r="BK7" s="38">
        <v>979.89</v>
      </c>
      <c r="BL7" s="38">
        <v>1051.43</v>
      </c>
      <c r="BM7" s="38">
        <v>982.29</v>
      </c>
      <c r="BN7" s="38">
        <v>713.28</v>
      </c>
      <c r="BO7" s="38">
        <v>826.83</v>
      </c>
      <c r="BP7" s="38">
        <v>765.47</v>
      </c>
      <c r="BQ7" s="38">
        <v>16.54</v>
      </c>
      <c r="BR7" s="38">
        <v>32.06</v>
      </c>
      <c r="BS7" s="38">
        <v>21.83</v>
      </c>
      <c r="BT7" s="38">
        <v>36.450000000000003</v>
      </c>
      <c r="BU7" s="38">
        <v>38.51</v>
      </c>
      <c r="BV7" s="38">
        <v>41.34</v>
      </c>
      <c r="BW7" s="38">
        <v>40.06</v>
      </c>
      <c r="BX7" s="38">
        <v>41.25</v>
      </c>
      <c r="BY7" s="38">
        <v>40.75</v>
      </c>
      <c r="BZ7" s="38">
        <v>57.31</v>
      </c>
      <c r="CA7" s="38">
        <v>59.59</v>
      </c>
      <c r="CB7" s="38">
        <v>1145.3599999999999</v>
      </c>
      <c r="CC7" s="38">
        <v>652.04</v>
      </c>
      <c r="CD7" s="38">
        <v>903.08</v>
      </c>
      <c r="CE7" s="38">
        <v>538.4</v>
      </c>
      <c r="CF7" s="38">
        <v>520.76</v>
      </c>
      <c r="CG7" s="38">
        <v>357.49</v>
      </c>
      <c r="CH7" s="38">
        <v>355.22</v>
      </c>
      <c r="CI7" s="38">
        <v>334.48</v>
      </c>
      <c r="CJ7" s="38">
        <v>311.70999999999998</v>
      </c>
      <c r="CK7" s="38">
        <v>273.52</v>
      </c>
      <c r="CL7" s="38">
        <v>257.86</v>
      </c>
      <c r="CM7" s="38">
        <v>0</v>
      </c>
      <c r="CN7" s="38">
        <v>92.68</v>
      </c>
      <c r="CO7" s="38">
        <v>0</v>
      </c>
      <c r="CP7" s="38">
        <v>90.85</v>
      </c>
      <c r="CQ7" s="38">
        <v>80.489999999999995</v>
      </c>
      <c r="CR7" s="38">
        <v>44.69</v>
      </c>
      <c r="CS7" s="38">
        <v>42.84</v>
      </c>
      <c r="CT7" s="38">
        <v>40.93</v>
      </c>
      <c r="CU7" s="38">
        <v>43.38</v>
      </c>
      <c r="CV7" s="38">
        <v>50.14</v>
      </c>
      <c r="CW7" s="38">
        <v>51.3</v>
      </c>
      <c r="CX7" s="38">
        <v>84.75</v>
      </c>
      <c r="CY7" s="38">
        <v>88.32</v>
      </c>
      <c r="CZ7" s="38">
        <v>84.45</v>
      </c>
      <c r="DA7" s="38">
        <v>84.69</v>
      </c>
      <c r="DB7" s="38">
        <v>82.69</v>
      </c>
      <c r="DC7" s="38">
        <v>69.67</v>
      </c>
      <c r="DD7" s="38">
        <v>66.3</v>
      </c>
      <c r="DE7" s="38">
        <v>62.73</v>
      </c>
      <c r="DF7" s="38">
        <v>62.02</v>
      </c>
      <c r="DG7" s="38">
        <v>84.98</v>
      </c>
      <c r="DH7" s="38">
        <v>86.22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0.02</v>
      </c>
      <c r="EK7" s="38">
        <v>0.03</v>
      </c>
      <c r="EL7" s="38">
        <v>0</v>
      </c>
      <c r="EM7" s="38">
        <v>0.04</v>
      </c>
      <c r="EN7" s="38">
        <v>0.02</v>
      </c>
      <c r="EO7" s="38">
        <v>0.02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107</v>
      </c>
      <c r="C9" s="40" t="s">
        <v>108</v>
      </c>
      <c r="D9" s="40" t="s">
        <v>109</v>
      </c>
      <c r="E9" s="40" t="s">
        <v>110</v>
      </c>
      <c r="F9" s="40" t="s">
        <v>111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49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112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113</v>
      </c>
    </row>
    <row r="13" spans="1:145" x14ac:dyDescent="0.15">
      <c r="B13" t="s">
        <v>114</v>
      </c>
      <c r="C13" t="s">
        <v>114</v>
      </c>
      <c r="D13" t="s">
        <v>114</v>
      </c>
      <c r="E13" t="s">
        <v>114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