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MASV07\fileSV\2019年度\環境水道課\業務係\403_企業会計の調査に関する事項\02_経営比較分析（１月）\20210112_05_R02年調査（R01年度分）\02 作成\"/>
    </mc:Choice>
  </mc:AlternateContent>
  <xr:revisionPtr revIDLastSave="0" documentId="13_ncr:1_{D218F51C-CC8F-4FBF-BE98-AD475B9694FD}" xr6:coauthVersionLast="46" xr6:coauthVersionMax="46" xr10:uidLastSave="{00000000-0000-0000-0000-000000000000}"/>
  <workbookProtection workbookAlgorithmName="SHA-512" workbookHashValue="hXkJsv5bZ+6BFla3QtqVkP4aV0tjvFPDa7OtSpYp07BJnoAtHKSwuN35xnhrdJvF7dGzV//DykQ4dlQ+qZClWQ==" workbookSaltValue="ZwIM1sGf+xrhwIckuIF+3g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P10" i="4"/>
  <c r="B10" i="4"/>
  <c r="BB8" i="4"/>
  <c r="AT8" i="4"/>
  <c r="W8" i="4"/>
  <c r="I8" i="4"/>
  <c r="B6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<sst xmlns="http://schemas.openxmlformats.org/spreadsheetml/2006/main" count="236" uniqueCount="118">
  <si>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</si>
  <si>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</si>
  <si>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</si>
  <si>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</si>
  <si>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</si>
  <si>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</si>
  <si>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</si>
  <si>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</si>
  <si>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</si>
  <si>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</si>
  <si>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</si>
  <si>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</si>
  <si>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</si>
  <si>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</si>
  <si>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</si>
  <si>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</si>
  <si>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</si>
  <si>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</si>
  <si>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</si>
  <si>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</si>
  <si>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</si>
  <si>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</si>
  <si>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</si>
  <si>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</si>
  <si>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</si>
  <si>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</si>
  <si>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</si>
  <si>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</si>
  <si>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</si>
  <si>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</si>
  <si>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</si>
  <si>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</si>
  <si>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</si>
  <si>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</si>
  <si>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</si>
  <si>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</si>
  <si>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</si>
  <si>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</si>
  <si>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</si>
  <si>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</si>
  <si>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</si>
  <si>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</si>
  <si>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</si>
  <si>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</si>
  <si>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</si>
  <si>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</si>
  <si>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</si>
  <si>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</si>
  <si>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</si>
  <si>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</si>
  <si>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</si>
  <si>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</si>
  <si>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</si>
  <si>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</si>
  <si>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</si>
  <si>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</si>
  <si>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</si>
  <si>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</si>
  <si>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</si>
  <si>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</si>
  <si>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</si>
  <si>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</si>
  <si>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</si>
  <si>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</si>
  <si>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</si>
  <si>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</si>
  <si>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</si>
  <si>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</si>
  <si>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</si>
  <si>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</si>
  <si>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</si>
  <si>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</si>
  <si>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</si>
  <si>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</si>
  <si>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</si>
  <si>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</si>
  <si>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</si>
  <si>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</si>
  <si>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</si>
  <si>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</si>
  <si>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</si>
  <si>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</si>
  <si>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</si>
  <si>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</si>
  <si>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</si>
  <si>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</si>
  <si>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</si>
  <si>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</si>
  <si>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</si>
  <si>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</si>
  <si>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</si>
  <si>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</si>
  <si>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</si>
  <si>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</si>
  <si>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</si>
  <si>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</si>
  <si>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南会津町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</si>
  <si>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</si>
  <si>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</si>
  <si>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</si>
  <si>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</si>
  <si>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</si>
  <si>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</si>
  <si>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</si>
  <si>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</si>
  <si>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</si>
  <si>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</si>
  <si>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</si>
  <si>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</si>
  <si>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</si>
  <si>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</si>
  <si>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</si>
  <si>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</si>
  <si>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</si>
  <si>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</si>
  <si>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収益的収支比率、経費回収率ともに100％未満であり、経営努力が必要な状況となっています。
　今後も人口減少による使用料収入の減少が見込まれることから、包括的な委託契約などにより経費の節減が必要です。</t>
    <rPh sb="57" eb="60">
      <t>シヨウリョウ</t>
    </rPh>
    <rPh sb="60" eb="62">
      <t>シュウニュウ</t>
    </rPh>
    <phoneticPr fontId="4"/>
  </si>
  <si>
    <t>　現在のところ、施設・設備の老朽化に伴う修繕費及び更新投資の増大はみられませんが、人口減少による使用料収入の減少が懸念されます。　
　安定した経営を行うためにも、使用料改定を視野に入れた経営戦略の見直しを行うなど、長期的な経営改善が必要です。</t>
    <phoneticPr fontId="4"/>
  </si>
  <si>
    <t>　供用開始後、19年が経過していますが、管渠の老朽化はみられません。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</si>
</sst>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A-4480-BF1D-385CCCFE3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A-4480-BF1D-385CCCFE3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19.510000000000002</c:v>
                </c:pt>
                <c:pt idx="1">
                  <c:v>19.510000000000002</c:v>
                </c:pt>
                <c:pt idx="2">
                  <c:v>19.510000000000002</c:v>
                </c:pt>
                <c:pt idx="3">
                  <c:v>17.07</c:v>
                </c:pt>
                <c:pt idx="4">
                  <c:v>17.07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B-4BF3-A853-F308D5D4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53.97</c:v>
                </c:pt>
                <c:pt idx="1">
                  <c:v>40.53</c:v>
                </c:pt>
                <c:pt idx="2">
                  <c:v>40.67</c:v>
                </c:pt>
                <c:pt idx="3">
                  <c:v>48.01</c:v>
                </c:pt>
                <c:pt idx="4">
                  <c:v>40.28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B-4BF3-A853-F308D5D4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91.43</c:v>
                </c:pt>
                <c:pt idx="1">
                  <c:v>91.43</c:v>
                </c:pt>
                <c:pt idx="2">
                  <c:v>100</c:v>
                </c:pt>
                <c:pt idx="3">
                  <c:v>90.91</c:v>
                </c:pt>
                <c:pt idx="4">
                  <c:v>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1-4508-B840-03B683EAC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92.01</c:v>
                </c:pt>
                <c:pt idx="1">
                  <c:v>90.28</c:v>
                </c:pt>
                <c:pt idx="2">
                  <c:v>89.47</c:v>
                </c:pt>
                <c:pt idx="3">
                  <c:v>91.18</c:v>
                </c:pt>
                <c:pt idx="4">
                  <c:v>90.78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1-4508-B840-03B683EAC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96.9</c:v>
                </c:pt>
                <c:pt idx="1">
                  <c:v>103.89</c:v>
                </c:pt>
                <c:pt idx="2">
                  <c:v>99.63</c:v>
                </c:pt>
                <c:pt idx="3">
                  <c:v>90.58</c:v>
                </c:pt>
                <c:pt idx="4">
                  <c:v>97.08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5-4263-B224-3250F9D74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5-4263-B224-3250F9D74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2-46B6-9A54-6644ABAE7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2-46B6-9A54-6644ABAE7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E-48CD-BB0A-A2F19849E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E-48CD-BB0A-A2F19849E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0-4794-B7FC-B7144AE9E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0-4794-B7FC-B7144AE9E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9-4AA5-8529-C28FACDAB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9-4AA5-8529-C28FACDAB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2.89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D-4855-A67A-01B7DAE0D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1196.58</c:v>
                </c:pt>
                <c:pt idx="1">
                  <c:v>776.75</c:v>
                </c:pt>
                <c:pt idx="2">
                  <c:v>438.26</c:v>
                </c:pt>
                <c:pt idx="3">
                  <c:v>506.14</c:v>
                </c:pt>
                <c:pt idx="4">
                  <c:v>544.96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D-4855-A67A-01B7DAE0D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21.05</c:v>
                </c:pt>
                <c:pt idx="1">
                  <c:v>62.62</c:v>
                </c:pt>
                <c:pt idx="2">
                  <c:v>71.06</c:v>
                </c:pt>
                <c:pt idx="3">
                  <c:v>56.76</c:v>
                </c:pt>
                <c:pt idx="4">
                  <c:v>80.959999999999994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D-4C95-B473-7A6EF2CA2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38.28</c:v>
                </c:pt>
                <c:pt idx="1">
                  <c:v>38.49</c:v>
                </c:pt>
                <c:pt idx="2">
                  <c:v>39.86</c:v>
                </c:pt>
                <c:pt idx="3">
                  <c:v>35.86</c:v>
                </c:pt>
                <c:pt idx="4">
                  <c:v>42.51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D-4C95-B473-7A6EF2CA2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819</c:v>
                </c:pt>
                <c:pt idx="1">
                  <c:v>331.75</c:v>
                </c:pt>
                <c:pt idx="2">
                  <c:v>285.33999999999997</c:v>
                </c:pt>
                <c:pt idx="3">
                  <c:v>321.16000000000003</c:v>
                </c:pt>
                <c:pt idx="4">
                  <c:v>245.75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B-4934-9F35-551BFC217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468.36</c:v>
                </c:pt>
                <c:pt idx="1">
                  <c:v>479.21</c:v>
                </c:pt>
                <c:pt idx="2">
                  <c:v>451.49</c:v>
                </c:pt>
                <c:pt idx="3">
                  <c:v>448.63</c:v>
                </c:pt>
                <c:pt idx="4">
                  <c:v>447.34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B-4934-9F35-551BFC217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【572.59】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【40.60】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70" zoomScaleNormal="7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福島県　南会津町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林業集落排水</v>
      </c>
      <c r="Q8" s="49"/>
      <c r="R8" s="49"/>
      <c r="S8" s="49"/>
      <c r="T8" s="49"/>
      <c r="U8" s="49"/>
      <c r="V8" s="49"/>
      <c r="W8" s="49" t="str">
        <f>データ!L6</f>
        <v>G2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15318</v>
      </c>
      <c r="AM8" s="51"/>
      <c r="AN8" s="51"/>
      <c r="AO8" s="51"/>
      <c r="AP8" s="51"/>
      <c r="AQ8" s="51"/>
      <c r="AR8" s="51"/>
      <c r="AS8" s="51"/>
      <c r="AT8" s="46">
        <f>データ!T6</f>
        <v>886.47</v>
      </c>
      <c r="AU8" s="46"/>
      <c r="AV8" s="46"/>
      <c r="AW8" s="46"/>
      <c r="AX8" s="46"/>
      <c r="AY8" s="46"/>
      <c r="AZ8" s="46"/>
      <c r="BA8" s="46"/>
      <c r="BB8" s="46">
        <f>データ!U6</f>
        <v>17.28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0.24</v>
      </c>
      <c r="Q10" s="46"/>
      <c r="R10" s="46"/>
      <c r="S10" s="46"/>
      <c r="T10" s="46"/>
      <c r="U10" s="46"/>
      <c r="V10" s="46"/>
      <c r="W10" s="46">
        <f>データ!Q6</f>
        <v>97.57</v>
      </c>
      <c r="X10" s="46"/>
      <c r="Y10" s="46"/>
      <c r="Z10" s="46"/>
      <c r="AA10" s="46"/>
      <c r="AB10" s="46"/>
      <c r="AC10" s="46"/>
      <c r="AD10" s="51">
        <f>データ!R6</f>
        <v>4180</v>
      </c>
      <c r="AE10" s="51"/>
      <c r="AF10" s="51"/>
      <c r="AG10" s="51"/>
      <c r="AH10" s="51"/>
      <c r="AI10" s="51"/>
      <c r="AJ10" s="51"/>
      <c r="AK10" s="2"/>
      <c r="AL10" s="51">
        <f>データ!V6</f>
        <v>36</v>
      </c>
      <c r="AM10" s="51"/>
      <c r="AN10" s="51"/>
      <c r="AO10" s="51"/>
      <c r="AP10" s="51"/>
      <c r="AQ10" s="51"/>
      <c r="AR10" s="51"/>
      <c r="AS10" s="51"/>
      <c r="AT10" s="46">
        <f>データ!W6</f>
        <v>0.02</v>
      </c>
      <c r="AU10" s="46"/>
      <c r="AV10" s="46"/>
      <c r="AW10" s="46"/>
      <c r="AX10" s="46"/>
      <c r="AY10" s="46"/>
      <c r="AZ10" s="46"/>
      <c r="BA10" s="46"/>
      <c r="BB10" s="46">
        <f>データ!X6</f>
        <v>1800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【572.59】</v>
      </c>
      <c r="I86" s="26" t="str">
        <f>データ!CA6</f>
        <v>【42.78】</v>
      </c>
      <c r="J86" s="26" t="str">
        <f>データ!CL6</f>
        <v>【440.91】</v>
      </c>
      <c r="K86" s="26" t="str">
        <f>データ!CW6</f>
        <v>【40.60】</v>
      </c>
      <c r="L86" s="26" t="str">
        <f>データ!DH6</f>
        <v>【89.97】</v>
      </c>
      <c r="M86" s="26" t="s">
        <v>43</v>
      </c>
      <c r="N86" s="26" t="s">
        <v>43</v>
      </c>
      <c r="O86" s="26" t="str">
        <f>データ!EO6</f>
        <v>【0.00】</v>
      </c>
    </row>
  </sheetData>
  <sheetProtection algorithmName="SHA-512" hashValue="r2Vwbwr0WElRq/FwDiDoICP3dA/yEUbtdPNtHHEKCdJBiB5LvmUGH8DkTrwOBRmdJ2DTXzd/Lr3wZSFJ3Nzejg==" saltValue="XhtHamrNfED5dO55lw23E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2019</v>
      </c>
      <c r="C6" s="33">
        <f t="shared" ref="C6:X6" si="3">C7</f>
        <v>73687</v>
      </c>
      <c r="D6" s="33">
        <f t="shared" si="3"/>
        <v>47</v>
      </c>
      <c r="E6" s="33">
        <f t="shared" si="3"/>
        <v>17</v>
      </c>
      <c r="F6" s="33">
        <f t="shared" si="3"/>
        <v>7</v>
      </c>
      <c r="G6" s="33">
        <f t="shared" si="3"/>
        <v>0</v>
      </c>
      <c r="H6" s="33" t="str">
        <f t="shared" si="3"/>
        <v>福島県　南会津町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林業集落排水</v>
      </c>
      <c r="L6" s="33" t="str">
        <f t="shared" si="3"/>
        <v>G2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0.24</v>
      </c>
      <c r="Q6" s="34">
        <f t="shared" si="3"/>
        <v>97.57</v>
      </c>
      <c r="R6" s="34">
        <f t="shared" si="3"/>
        <v>4180</v>
      </c>
      <c r="S6" s="34">
        <f t="shared" si="3"/>
        <v>15318</v>
      </c>
      <c r="T6" s="34">
        <f t="shared" si="3"/>
        <v>886.47</v>
      </c>
      <c r="U6" s="34">
        <f t="shared" si="3"/>
        <v>17.28</v>
      </c>
      <c r="V6" s="34">
        <f t="shared" si="3"/>
        <v>36</v>
      </c>
      <c r="W6" s="34">
        <f t="shared" si="3"/>
        <v>0.02</v>
      </c>
      <c r="X6" s="34">
        <f t="shared" si="3"/>
        <v>1800</v>
      </c>
      <c r="Y6" s="35">
        <f>IF(Y7="",NA(),Y7)</f>
        <v>96.9</v>
      </c>
      <c r="Z6" s="35">
        <f t="shared" ref="Z6:AH6" si="4">IF(Z7="",NA(),Z7)</f>
        <v>103.89</v>
      </c>
      <c r="AA6" s="35">
        <f t="shared" si="4"/>
        <v>99.63</v>
      </c>
      <c r="AB6" s="35">
        <f t="shared" si="4"/>
        <v>90.58</v>
      </c>
      <c r="AC6" s="35">
        <f t="shared" si="4"/>
        <v>97.08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2.89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1196.58</v>
      </c>
      <c r="BL6" s="35">
        <f t="shared" si="7"/>
        <v>776.75</v>
      </c>
      <c r="BM6" s="35">
        <f t="shared" si="7"/>
        <v>438.26</v>
      </c>
      <c r="BN6" s="35">
        <f t="shared" si="7"/>
        <v>506.14</v>
      </c>
      <c r="BO6" s="35">
        <f t="shared" si="7"/>
        <v>544.96</v>
      </c>
      <c r="BP6" s="34" t="str">
        <f>IF(BP7="","",IF(BP7="-","【-】","【"&amp;SUBSTITUTE(TEXT(BP7,"#,##0.00"),"-","△")&amp;"】"))</f>
        <v>【572.59】</v>
      </c>
      <c r="BQ6" s="35">
        <f>IF(BQ7="",NA(),BQ7)</f>
        <v>21.05</v>
      </c>
      <c r="BR6" s="35">
        <f t="shared" ref="BR6:BZ6" si="8">IF(BR7="",NA(),BR7)</f>
        <v>62.62</v>
      </c>
      <c r="BS6" s="35">
        <f t="shared" si="8"/>
        <v>71.06</v>
      </c>
      <c r="BT6" s="35">
        <f t="shared" si="8"/>
        <v>56.76</v>
      </c>
      <c r="BU6" s="35">
        <f t="shared" si="8"/>
        <v>80.959999999999994</v>
      </c>
      <c r="BV6" s="35">
        <f t="shared" si="8"/>
        <v>38.28</v>
      </c>
      <c r="BW6" s="35">
        <f t="shared" si="8"/>
        <v>38.49</v>
      </c>
      <c r="BX6" s="35">
        <f t="shared" si="8"/>
        <v>39.86</v>
      </c>
      <c r="BY6" s="35">
        <f t="shared" si="8"/>
        <v>35.86</v>
      </c>
      <c r="BZ6" s="35">
        <f t="shared" si="8"/>
        <v>42.51</v>
      </c>
      <c r="CA6" s="34" t="str">
        <f>IF(CA7="","",IF(CA7="-","【-】","【"&amp;SUBSTITUTE(TEXT(CA7,"#,##0.00"),"-","△")&amp;"】"))</f>
        <v>【42.78】</v>
      </c>
      <c r="CB6" s="35">
        <f>IF(CB7="",NA(),CB7)</f>
        <v>819</v>
      </c>
      <c r="CC6" s="35">
        <f t="shared" ref="CC6:CK6" si="9">IF(CC7="",NA(),CC7)</f>
        <v>331.75</v>
      </c>
      <c r="CD6" s="35">
        <f t="shared" si="9"/>
        <v>285.33999999999997</v>
      </c>
      <c r="CE6" s="35">
        <f t="shared" si="9"/>
        <v>321.16000000000003</v>
      </c>
      <c r="CF6" s="35">
        <f t="shared" si="9"/>
        <v>245.75</v>
      </c>
      <c r="CG6" s="35">
        <f t="shared" si="9"/>
        <v>468.36</v>
      </c>
      <c r="CH6" s="35">
        <f t="shared" si="9"/>
        <v>479.21</v>
      </c>
      <c r="CI6" s="35">
        <f t="shared" si="9"/>
        <v>451.49</v>
      </c>
      <c r="CJ6" s="35">
        <f t="shared" si="9"/>
        <v>448.63</v>
      </c>
      <c r="CK6" s="35">
        <f t="shared" si="9"/>
        <v>447.34</v>
      </c>
      <c r="CL6" s="34" t="str">
        <f>IF(CL7="","",IF(CL7="-","【-】","【"&amp;SUBSTITUTE(TEXT(CL7,"#,##0.00"),"-","△")&amp;"】"))</f>
        <v>【440.91】</v>
      </c>
      <c r="CM6" s="35">
        <f>IF(CM7="",NA(),CM7)</f>
        <v>19.510000000000002</v>
      </c>
      <c r="CN6" s="35">
        <f t="shared" ref="CN6:CV6" si="10">IF(CN7="",NA(),CN7)</f>
        <v>19.510000000000002</v>
      </c>
      <c r="CO6" s="35">
        <f t="shared" si="10"/>
        <v>19.510000000000002</v>
      </c>
      <c r="CP6" s="35">
        <f t="shared" si="10"/>
        <v>17.07</v>
      </c>
      <c r="CQ6" s="35">
        <f t="shared" si="10"/>
        <v>17.07</v>
      </c>
      <c r="CR6" s="35">
        <f t="shared" si="10"/>
        <v>53.97</v>
      </c>
      <c r="CS6" s="35">
        <f t="shared" si="10"/>
        <v>40.53</v>
      </c>
      <c r="CT6" s="35">
        <f t="shared" si="10"/>
        <v>40.67</v>
      </c>
      <c r="CU6" s="35">
        <f t="shared" si="10"/>
        <v>48.01</v>
      </c>
      <c r="CV6" s="35">
        <f t="shared" si="10"/>
        <v>40.28</v>
      </c>
      <c r="CW6" s="34" t="str">
        <f>IF(CW7="","",IF(CW7="-","【-】","【"&amp;SUBSTITUTE(TEXT(CW7,"#,##0.00"),"-","△")&amp;"】"))</f>
        <v>【40.60】</v>
      </c>
      <c r="CX6" s="35">
        <f>IF(CX7="",NA(),CX7)</f>
        <v>91.43</v>
      </c>
      <c r="CY6" s="35">
        <f t="shared" ref="CY6:DG6" si="11">IF(CY7="",NA(),CY7)</f>
        <v>91.43</v>
      </c>
      <c r="CZ6" s="35">
        <f t="shared" si="11"/>
        <v>100</v>
      </c>
      <c r="DA6" s="35">
        <f t="shared" si="11"/>
        <v>90.91</v>
      </c>
      <c r="DB6" s="35">
        <f t="shared" si="11"/>
        <v>88.89</v>
      </c>
      <c r="DC6" s="35">
        <f t="shared" si="11"/>
        <v>92.01</v>
      </c>
      <c r="DD6" s="35">
        <f t="shared" si="11"/>
        <v>90.28</v>
      </c>
      <c r="DE6" s="35">
        <f t="shared" si="11"/>
        <v>89.47</v>
      </c>
      <c r="DF6" s="35">
        <f t="shared" si="11"/>
        <v>91.18</v>
      </c>
      <c r="DG6" s="35">
        <f t="shared" si="11"/>
        <v>90.78</v>
      </c>
      <c r="DH6" s="34" t="str">
        <f>IF(DH7="","",IF(DH7="-","【-】","【"&amp;SUBSTITUTE(TEXT(DH7,"#,##0.00"),"-","△")&amp;"】"))</f>
        <v>【89.97】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0.02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2019</v>
      </c>
      <c r="C7" s="37">
        <v>73687</v>
      </c>
      <c r="D7" s="37">
        <v>47</v>
      </c>
      <c r="E7" s="37">
        <v>17</v>
      </c>
      <c r="F7" s="37">
        <v>7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0.24</v>
      </c>
      <c r="Q7" s="38">
        <v>97.57</v>
      </c>
      <c r="R7" s="38">
        <v>4180</v>
      </c>
      <c r="S7" s="38">
        <v>15318</v>
      </c>
      <c r="T7" s="38">
        <v>886.47</v>
      </c>
      <c r="U7" s="38">
        <v>17.28</v>
      </c>
      <c r="V7" s="38">
        <v>36</v>
      </c>
      <c r="W7" s="38">
        <v>0.02</v>
      </c>
      <c r="X7" s="38">
        <v>1800</v>
      </c>
      <c r="Y7" s="38">
        <v>96.9</v>
      </c>
      <c r="Z7" s="38">
        <v>103.89</v>
      </c>
      <c r="AA7" s="38">
        <v>99.63</v>
      </c>
      <c r="AB7" s="38">
        <v>90.58</v>
      </c>
      <c r="AC7" s="38">
        <v>97.08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2.89</v>
      </c>
      <c r="BG7" s="38">
        <v>0</v>
      </c>
      <c r="BH7" s="38">
        <v>0</v>
      </c>
      <c r="BI7" s="38">
        <v>0</v>
      </c>
      <c r="BJ7" s="38">
        <v>0</v>
      </c>
      <c r="BK7" s="38">
        <v>1196.58</v>
      </c>
      <c r="BL7" s="38">
        <v>776.75</v>
      </c>
      <c r="BM7" s="38">
        <v>438.26</v>
      </c>
      <c r="BN7" s="38">
        <v>506.14</v>
      </c>
      <c r="BO7" s="38">
        <v>544.96</v>
      </c>
      <c r="BP7" s="38">
        <v>572.59</v>
      </c>
      <c r="BQ7" s="38">
        <v>21.05</v>
      </c>
      <c r="BR7" s="38">
        <v>62.62</v>
      </c>
      <c r="BS7" s="38">
        <v>71.06</v>
      </c>
      <c r="BT7" s="38">
        <v>56.76</v>
      </c>
      <c r="BU7" s="38">
        <v>80.959999999999994</v>
      </c>
      <c r="BV7" s="38">
        <v>38.28</v>
      </c>
      <c r="BW7" s="38">
        <v>38.49</v>
      </c>
      <c r="BX7" s="38">
        <v>39.86</v>
      </c>
      <c r="BY7" s="38">
        <v>35.86</v>
      </c>
      <c r="BZ7" s="38">
        <v>42.51</v>
      </c>
      <c r="CA7" s="38">
        <v>42.78</v>
      </c>
      <c r="CB7" s="38">
        <v>819</v>
      </c>
      <c r="CC7" s="38">
        <v>331.75</v>
      </c>
      <c r="CD7" s="38">
        <v>285.33999999999997</v>
      </c>
      <c r="CE7" s="38">
        <v>321.16000000000003</v>
      </c>
      <c r="CF7" s="38">
        <v>245.75</v>
      </c>
      <c r="CG7" s="38">
        <v>468.36</v>
      </c>
      <c r="CH7" s="38">
        <v>479.21</v>
      </c>
      <c r="CI7" s="38">
        <v>451.49</v>
      </c>
      <c r="CJ7" s="38">
        <v>448.63</v>
      </c>
      <c r="CK7" s="38">
        <v>447.34</v>
      </c>
      <c r="CL7" s="38">
        <v>440.91</v>
      </c>
      <c r="CM7" s="38">
        <v>19.510000000000002</v>
      </c>
      <c r="CN7" s="38">
        <v>19.510000000000002</v>
      </c>
      <c r="CO7" s="38">
        <v>19.510000000000002</v>
      </c>
      <c r="CP7" s="38">
        <v>17.07</v>
      </c>
      <c r="CQ7" s="38">
        <v>17.07</v>
      </c>
      <c r="CR7" s="38">
        <v>53.97</v>
      </c>
      <c r="CS7" s="38">
        <v>40.53</v>
      </c>
      <c r="CT7" s="38">
        <v>40.67</v>
      </c>
      <c r="CU7" s="38">
        <v>48.01</v>
      </c>
      <c r="CV7" s="38">
        <v>40.28</v>
      </c>
      <c r="CW7" s="38">
        <v>40.6</v>
      </c>
      <c r="CX7" s="38">
        <v>91.43</v>
      </c>
      <c r="CY7" s="38">
        <v>91.43</v>
      </c>
      <c r="CZ7" s="38">
        <v>100</v>
      </c>
      <c r="DA7" s="38">
        <v>90.91</v>
      </c>
      <c r="DB7" s="38">
        <v>88.89</v>
      </c>
      <c r="DC7" s="38">
        <v>92.01</v>
      </c>
      <c r="DD7" s="38">
        <v>90.28</v>
      </c>
      <c r="DE7" s="38">
        <v>89.47</v>
      </c>
      <c r="DF7" s="38">
        <v>91.18</v>
      </c>
      <c r="DG7" s="38">
        <v>90.78</v>
      </c>
      <c r="DH7" s="38">
        <v>89.97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0.02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5" x14ac:dyDescent="0.15">
      <c r="B13" t="s">
        <v>111</v>
      </c>
      <c r="C13" t="s">
        <v>112</v>
      </c>
      <c r="D13" t="s">
        <v>111</v>
      </c>
      <c r="E13" t="s">
        <v>111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