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AlgorithmName="SHA-512" workbookHashValue="gv3CkGWVKTFlPI60bspmpBOk0MA3oSTrCzvQ/sBh1PLe9N/JwrSjlu6ZoQ8b06cWy6YOiFNoPhQZAhqIoZbjng==" workbookSaltValue="MxZgfGj3+Nv+yV2ALKCNk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<sst xmlns="http://schemas.openxmlformats.org/spreadsheetml/2006/main" count="251" uniqueCount="123">
  <si>
    <t>「支払能力」</t>
  </si>
  <si>
    <t>経営比較分析表（平成29年度決算）</t>
  </si>
  <si>
    <t>事業名</t>
  </si>
  <si>
    <t>資金不足比率</t>
    <rPh sb="0" eb="2">
      <t>シキン</t>
    </rPh>
    <rPh sb="2" eb="4">
      <t>フソク</t>
    </rPh>
    <rPh sb="4" eb="6">
      <t>ヒリツ</t>
    </rPh>
    <phoneticPr fontId="1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</si>
  <si>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</si>
  <si>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業務名</t>
    <rPh sb="2" eb="3">
      <t>メイ</t>
    </rPh>
    <phoneticPr fontId="1"/>
  </si>
  <si>
    <t>全国平均</t>
    <rPh sb="0" eb="2">
      <t>ゼンコク</t>
    </rPh>
    <rPh sb="2" eb="4">
      <t>ヘイキン</t>
    </rPh>
    <phoneticPr fontId="1"/>
  </si>
  <si>
    <t>類似団体区分</t>
    <rPh sb="4" eb="6">
      <t>クブン</t>
    </rPh>
    <phoneticPr fontId="1"/>
  </si>
  <si>
    <t>業種名</t>
    <rPh sb="2" eb="3">
      <t>メイ</t>
    </rPh>
    <phoneticPr fontId="1"/>
  </si>
  <si>
    <t>類似団体平均値（平均値）</t>
  </si>
  <si>
    <t>基本情報</t>
    <rPh sb="0" eb="2">
      <t>キホン</t>
    </rPh>
    <rPh sb="2" eb="4">
      <t>ジョウホウ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</si>
  <si>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</si>
  <si>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</si>
  <si>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分析欄</t>
    <rPh sb="0" eb="2">
      <t>ブンセキ</t>
    </rPh>
    <rPh sb="2" eb="3">
      <t>ラン</t>
    </rPh>
    <phoneticPr fontId="1"/>
  </si>
  <si>
    <t>管理者の情報</t>
    <rPh sb="0" eb="3">
      <t>カンリシャ</t>
    </rPh>
    <rPh sb="4" eb="6">
      <t>ジョウホウ</t>
    </rPh>
    <phoneticPr fontId="1"/>
  </si>
  <si>
    <t>人口（人）</t>
    <rPh sb="0" eb="2">
      <t>ジンコウ</t>
    </rPh>
    <rPh sb="3" eb="4">
      <t>ヒト</t>
    </rPh>
    <phoneticPr fontId="1"/>
  </si>
  <si>
    <t>【】</t>
  </si>
  <si>
    <t>グラフ凡例</t>
    <rPh sb="3" eb="5">
      <t>ハンレイ</t>
    </rPh>
    <phoneticPr fontId="1"/>
  </si>
  <si>
    <t>■</t>
  </si>
  <si>
    <t>「費用の効率性」</t>
    <rPh sb="1" eb="3">
      <t>ヒヨウ</t>
    </rPh>
    <rPh sb="4" eb="6">
      <t>コウリツ</t>
    </rPh>
    <rPh sb="6" eb="7">
      <t>セイ</t>
    </rPh>
    <phoneticPr fontId="1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</si>
  <si>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1"/>
  </si>
  <si>
    <t>当該団体値（当該値）</t>
    <rPh sb="2" eb="4">
      <t>ダンタイ</t>
    </rPh>
    <phoneticPr fontId="1"/>
  </si>
  <si>
    <t>資金不足比率(％)</t>
  </si>
  <si>
    <t>業務CD</t>
    <rPh sb="0" eb="2">
      <t>ギョウム</t>
    </rPh>
    <phoneticPr fontId="1"/>
  </si>
  <si>
    <t>自己資本構成比率(％)</t>
  </si>
  <si>
    <t>1. 経営の健全性・効率性</t>
  </si>
  <si>
    <t>普及率(％)</t>
  </si>
  <si>
    <t>有収率(％)</t>
    <rPh sb="0" eb="1">
      <t>ユウ</t>
    </rPh>
    <rPh sb="1" eb="3">
      <t>シュウリツ</t>
    </rPh>
    <phoneticPr fontId="1"/>
  </si>
  <si>
    <t>　当町においては、平成14年度から特定地域生活排水処理事業が実施され、循環型社会形成推進交付金事業を活用し、市町村設置型で４３５基の設置が完了している。
　全体的に見て、汚水処理原価が全国平均よりかなり高いため、使用料金で賄えず繰入金で賄われていることが分かる。</t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</si>
  <si>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</si>
  <si>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1⑥</t>
  </si>
  <si>
    <t>処理区域内人口(人)</t>
    <rPh sb="0" eb="2">
      <t>ショリ</t>
    </rPh>
    <rPh sb="2" eb="5">
      <t>クイキナイ</t>
    </rPh>
    <phoneticPr fontId="1"/>
  </si>
  <si>
    <t>2③</t>
  </si>
  <si>
    <t>1②</t>
  </si>
  <si>
    <t>2. 老朽化の状況について</t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</si>
  <si>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</si>
  <si>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比率(N-4)</t>
    <rPh sb="0" eb="2">
      <t>ヒリツ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</si>
  <si>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</si>
  <si>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業種CD</t>
    <rPh sb="0" eb="2">
      <t>ギョウシュ</t>
    </rPh>
    <phoneticPr fontId="1"/>
  </si>
  <si>
    <t>－</t>
  </si>
  <si>
    <t>平成29年度全国平均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</si>
  <si>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</si>
  <si>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1. 経営の健全性・効率性について</t>
  </si>
  <si>
    <t>2①</t>
  </si>
  <si>
    <t>「単年度の収支」</t>
  </si>
  <si>
    <t>大項目</t>
    <rPh sb="0" eb="3">
      <t>ダイコウモク</t>
    </rPh>
    <phoneticPr fontId="1"/>
  </si>
  <si>
    <t>「累積欠損」</t>
    <rPh sb="1" eb="3">
      <t>ルイセキ</t>
    </rPh>
    <rPh sb="3" eb="5">
      <t>ケッソン</t>
    </rPh>
    <phoneticPr fontId="1"/>
  </si>
  <si>
    <t>「債務残高」</t>
    <rPh sb="1" eb="3">
      <t>サイム</t>
    </rPh>
    <rPh sb="3" eb="5">
      <t>ザンダカ</t>
    </rPh>
    <phoneticPr fontId="1"/>
  </si>
  <si>
    <t>団体CD</t>
    <rPh sb="0" eb="2">
      <t>ダンタイ</t>
    </rPh>
    <phoneticPr fontId="1"/>
  </si>
  <si>
    <t>2. 老朽化の状況</t>
  </si>
  <si>
    <t>全体総括</t>
    <rPh sb="0" eb="2">
      <t>ゼンタイ</t>
    </rPh>
    <rPh sb="2" eb="4">
      <t>ソウカツ</t>
    </rPh>
    <phoneticPr fontId="1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</si>
  <si>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1"/>
  </si>
  <si>
    <t>「施設の効率性」</t>
    <rPh sb="1" eb="3">
      <t>シセツ</t>
    </rPh>
    <rPh sb="4" eb="6">
      <t>コウリツ</t>
    </rPh>
    <rPh sb="6" eb="7">
      <t>セイ</t>
    </rPh>
    <phoneticPr fontId="1"/>
  </si>
  <si>
    <t>「使用料対象の捕捉」</t>
    <rPh sb="1" eb="4">
      <t>シヨウリョウ</t>
    </rPh>
    <rPh sb="4" eb="6">
      <t>タイショウ</t>
    </rPh>
    <rPh sb="7" eb="9">
      <t>ホソク</t>
    </rPh>
    <phoneticPr fontId="1"/>
  </si>
  <si>
    <t>「管渠の経年化の状況」</t>
    <rPh sb="4" eb="7">
      <t>ケイネンカ</t>
    </rPh>
    <rPh sb="8" eb="10">
      <t>ジョウキョウ</t>
    </rPh>
    <phoneticPr fontId="1"/>
  </si>
  <si>
    <t>1⑧</t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</si>
  <si>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1"/>
  </si>
  <si>
    <t>1①</t>
  </si>
  <si>
    <t>2②</t>
  </si>
  <si>
    <t>1③</t>
  </si>
  <si>
    <t>1④</t>
  </si>
  <si>
    <t>事業CD</t>
    <rPh sb="0" eb="2">
      <t>ジギョウ</t>
    </rPh>
    <phoneticPr fontId="1"/>
  </si>
  <si>
    <t>1⑤</t>
  </si>
  <si>
    <t>1⑦</t>
  </si>
  <si>
    <t>年度</t>
    <rPh sb="0" eb="2">
      <t>ネンド</t>
    </rPh>
    <phoneticPr fontId="1"/>
  </si>
  <si>
    <t>-</t>
  </si>
  <si>
    <t>人口</t>
    <rPh sb="0" eb="2">
      <t>ジンコウ</t>
    </rPh>
    <phoneticPr fontId="1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</si>
  <si>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</si>
  <si>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項番</t>
    <rPh sb="0" eb="2">
      <t>コウバン</t>
    </rPh>
    <phoneticPr fontId="1"/>
  </si>
  <si>
    <t>施設CD</t>
    <rPh sb="0" eb="2">
      <t>シセツ</t>
    </rPh>
    <phoneticPr fontId="1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</si>
  <si>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</si>
  <si>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中項目</t>
    <rPh sb="0" eb="1">
      <t>チュウ</t>
    </rPh>
    <rPh sb="1" eb="3">
      <t>コウモク</t>
    </rPh>
    <phoneticPr fontId="1"/>
  </si>
  <si>
    <t>K3</t>
  </si>
  <si>
    <t>①収益的収支比率(％)</t>
    <rPh sb="1" eb="4">
      <t>シュウエキテキ</t>
    </rPh>
    <phoneticPr fontId="1"/>
  </si>
  <si>
    <t>②累積欠損金比率(％)</t>
  </si>
  <si>
    <t>③流動比率(％)</t>
    <rPh sb="1" eb="3">
      <t>リュウドウ</t>
    </rPh>
    <rPh sb="3" eb="5">
      <t>ヒリツ</t>
    </rPh>
    <phoneticPr fontId="1"/>
  </si>
  <si>
    <t>④企業債残高対事業規模比率(％)</t>
  </si>
  <si>
    <t>⑤経費回収率(％)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</si>
  <si>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</si>
  <si>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</si>
  <si>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</si>
  <si>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</si>
  <si>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</si>
  <si>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</si>
  <si>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</si>
  <si>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都道府県名</t>
    <rPh sb="0" eb="4">
      <t>トドウフケン</t>
    </rPh>
    <rPh sb="4" eb="5">
      <t>メイ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</si>
  <si>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</si>
  <si>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</si>
  <si>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</si>
  <si>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</si>
  <si>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</si>
  <si>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</si>
  <si>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</si>
  <si>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</si>
  <si>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面積</t>
    <rPh sb="0" eb="2">
      <t>メンセキ</t>
    </rPh>
    <phoneticPr fontId="1"/>
  </si>
  <si>
    <t>人口密度</t>
    <rPh sb="0" eb="2">
      <t>ジンコウ</t>
    </rPh>
    <rPh sb="2" eb="4">
      <t>ミツド</t>
    </rPh>
    <phoneticPr fontId="1"/>
  </si>
  <si>
    <t>処理区域内人口</t>
  </si>
  <si>
    <t>処理区域面積</t>
  </si>
  <si>
    <t>処理区域内人口密度</t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</si>
  <si>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</si>
  <si>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</si>
  <si>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</si>
  <si>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</si>
  <si>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</si>
  <si>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</si>
  <si>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</si>
  <si>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</si>
  <si>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</si>
  <si>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</si>
  <si>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1"/>
  </si>
  <si>
    <t>福島県　金山町</t>
  </si>
  <si>
    <t>法非適用</t>
  </si>
  <si>
    <t>下水道事業</t>
  </si>
  <si>
    <t>特定地域生活排水処理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</si>
  <si>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</si>
  <si>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</si>
  <si>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</si>
  <si>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</si>
  <si>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</si>
  <si>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</si>
  <si>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</si>
  <si>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　事業開始当初に設置した施設については、ブロアの交換等の時期となってきているため、維持管理業者と調整しながら、段階的に進めている。</t>
  </si>
  <si>
    <t>　近年中にほぼ施設整備も完了する。設置基数の増加に伴い、維持管理費も年々増加傾向にあり、法で定められている法定検査は別として、いかに維持管理費を抑え、使用料収入を増やすかが問題である。
　人口減少に伴い、一基当たりの使用人数は約2.4名。他部局とも連携し、施設利用率を上げることが、必要である。</t>
    <rPh sb="1" eb="3">
      <t>キンネン</t>
    </rPh>
    <rPh sb="3" eb="4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</si>
</sst>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15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80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6" fillId="0" borderId="0" xfId="0" applyFont="1">
      <alignment vertical="center"/>
    </xf>
    <xf numFmtId="177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78496"/>
        <c:axId val="9847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78496"/>
        <c:axId val="98476416"/>
      </c:lineChart>
      <c:dateAx>
        <c:axId val="96778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476416"/>
        <c:crosses val="autoZero"/>
        <c:auto val="1"/>
        <c:lblOffset val="100"/>
        <c:baseTimeUnit val="years"/>
      </c:dateAx>
      <c:valAx>
        <c:axId val="9847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6778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34.049999999999997</c:v>
                </c:pt>
                <c:pt idx="1">
                  <c:v>34.39</c:v>
                </c:pt>
                <c:pt idx="2">
                  <c:v>33.54</c:v>
                </c:pt>
                <c:pt idx="3">
                  <c:v>34.229999999999997</c:v>
                </c:pt>
                <c:pt idx="4">
                  <c:v>34.229999999999997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658048"/>
        <c:axId val="10853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58.06</c:v>
                </c:pt>
                <c:pt idx="1">
                  <c:v>59.08</c:v>
                </c:pt>
                <c:pt idx="2">
                  <c:v>58.25</c:v>
                </c:pt>
                <c:pt idx="3">
                  <c:v>61.55</c:v>
                </c:pt>
                <c:pt idx="4">
                  <c:v>57.22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58048"/>
        <c:axId val="108532864"/>
      </c:lineChart>
      <c:dateAx>
        <c:axId val="108658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532864"/>
        <c:crosses val="autoZero"/>
        <c:auto val="1"/>
        <c:lblOffset val="100"/>
        <c:baseTimeUnit val="years"/>
      </c:dateAx>
      <c:valAx>
        <c:axId val="10853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08658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554496"/>
        <c:axId val="10857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75.790000000000006</c:v>
                </c:pt>
                <c:pt idx="1">
                  <c:v>77.12</c:v>
                </c:pt>
                <c:pt idx="2">
                  <c:v>68.150000000000006</c:v>
                </c:pt>
                <c:pt idx="3">
                  <c:v>67.489999999999995</c:v>
                </c:pt>
                <c:pt idx="4">
                  <c:v>67.290000000000006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54496"/>
        <c:axId val="108573056"/>
      </c:lineChart>
      <c:dateAx>
        <c:axId val="108554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573056"/>
        <c:crosses val="autoZero"/>
        <c:auto val="1"/>
        <c:lblOffset val="100"/>
        <c:baseTimeUnit val="years"/>
      </c:dateAx>
      <c:valAx>
        <c:axId val="10857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08554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76.89</c:v>
                </c:pt>
                <c:pt idx="1">
                  <c:v>93.4</c:v>
                </c:pt>
                <c:pt idx="2">
                  <c:v>96.35</c:v>
                </c:pt>
                <c:pt idx="3">
                  <c:v>95.99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41792"/>
        <c:axId val="9865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41792"/>
        <c:axId val="98652160"/>
      </c:lineChart>
      <c:dateAx>
        <c:axId val="9864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652160"/>
        <c:crosses val="autoZero"/>
        <c:auto val="1"/>
        <c:lblOffset val="100"/>
        <c:baseTimeUnit val="years"/>
      </c:dateAx>
      <c:valAx>
        <c:axId val="9865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864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77888"/>
        <c:axId val="9867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77888"/>
        <c:axId val="98679808"/>
      </c:lineChart>
      <c:dateAx>
        <c:axId val="98677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679808"/>
        <c:crosses val="autoZero"/>
        <c:auto val="1"/>
        <c:lblOffset val="100"/>
        <c:baseTimeUnit val="years"/>
      </c:dateAx>
      <c:valAx>
        <c:axId val="9867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8677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34848"/>
        <c:axId val="9873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34848"/>
        <c:axId val="98736768"/>
      </c:lineChart>
      <c:dateAx>
        <c:axId val="98734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736768"/>
        <c:crosses val="autoZero"/>
        <c:auto val="1"/>
        <c:lblOffset val="100"/>
        <c:baseTimeUnit val="years"/>
      </c:dateAx>
      <c:valAx>
        <c:axId val="9873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8734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61344"/>
        <c:axId val="10827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61344"/>
        <c:axId val="108270336"/>
      </c:lineChart>
      <c:dateAx>
        <c:axId val="98761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270336"/>
        <c:crosses val="autoZero"/>
        <c:auto val="1"/>
        <c:lblOffset val="100"/>
        <c:baseTimeUnit val="years"/>
      </c:dateAx>
      <c:valAx>
        <c:axId val="10827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8761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08736"/>
        <c:axId val="10832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08736"/>
        <c:axId val="108327296"/>
      </c:lineChart>
      <c:dateAx>
        <c:axId val="108308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327296"/>
        <c:crosses val="autoZero"/>
        <c:auto val="1"/>
        <c:lblOffset val="100"/>
        <c:baseTimeUnit val="years"/>
      </c:dateAx>
      <c:valAx>
        <c:axId val="10832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08308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1415.66</c:v>
                </c:pt>
                <c:pt idx="1">
                  <c:v>1421.65</c:v>
                </c:pt>
                <c:pt idx="2" formatCode="#,##0.00;&quot;△&quot;#,##0.00">
                  <c:v>0</c:v>
                </c:pt>
                <c:pt idx="3">
                  <c:v>1605.39</c:v>
                </c:pt>
                <c:pt idx="4">
                  <c:v>37.31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406656"/>
        <c:axId val="10840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446.63</c:v>
                </c:pt>
                <c:pt idx="1">
                  <c:v>416.91</c:v>
                </c:pt>
                <c:pt idx="2">
                  <c:v>392.19</c:v>
                </c:pt>
                <c:pt idx="3">
                  <c:v>413.5</c:v>
                </c:pt>
                <c:pt idx="4">
                  <c:v>407.42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406656"/>
        <c:axId val="108408832"/>
      </c:lineChart>
      <c:dateAx>
        <c:axId val="10840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408832"/>
        <c:crosses val="autoZero"/>
        <c:auto val="1"/>
        <c:lblOffset val="100"/>
        <c:baseTimeUnit val="years"/>
      </c:dateAx>
      <c:valAx>
        <c:axId val="10840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0840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36.65</c:v>
                </c:pt>
                <c:pt idx="1">
                  <c:v>35.49</c:v>
                </c:pt>
                <c:pt idx="2">
                  <c:v>32.869999999999997</c:v>
                </c:pt>
                <c:pt idx="3">
                  <c:v>34.549999999999997</c:v>
                </c:pt>
                <c:pt idx="4">
                  <c:v>38.07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593152"/>
        <c:axId val="10859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58.53</c:v>
                </c:pt>
                <c:pt idx="1">
                  <c:v>57.93</c:v>
                </c:pt>
                <c:pt idx="2">
                  <c:v>57.03</c:v>
                </c:pt>
                <c:pt idx="3">
                  <c:v>55.84</c:v>
                </c:pt>
                <c:pt idx="4">
                  <c:v>57.08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93152"/>
        <c:axId val="108595072"/>
      </c:lineChart>
      <c:dateAx>
        <c:axId val="10859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595072"/>
        <c:crosses val="autoZero"/>
        <c:auto val="1"/>
        <c:lblOffset val="100"/>
        <c:baseTimeUnit val="years"/>
      </c:dateAx>
      <c:valAx>
        <c:axId val="10859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0859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565.29999999999995</c:v>
                </c:pt>
                <c:pt idx="1">
                  <c:v>620.4</c:v>
                </c:pt>
                <c:pt idx="2">
                  <c:v>704.46</c:v>
                </c:pt>
                <c:pt idx="3">
                  <c:v>702.81</c:v>
                </c:pt>
                <c:pt idx="4">
                  <c:v>631.77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625280"/>
        <c:axId val="108627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266.57</c:v>
                </c:pt>
                <c:pt idx="1">
                  <c:v>276.93</c:v>
                </c:pt>
                <c:pt idx="2">
                  <c:v>283.73</c:v>
                </c:pt>
                <c:pt idx="3">
                  <c:v>287.57</c:v>
                </c:pt>
                <c:pt idx="4">
                  <c:v>286.86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25280"/>
        <c:axId val="108627456"/>
      </c:lineChart>
      <c:dateAx>
        <c:axId val="10862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627456"/>
        <c:crosses val="autoZero"/>
        <c:auto val="1"/>
        <c:lblOffset val="100"/>
        <c:baseTimeUnit val="years"/>
      </c:dateAx>
      <c:valAx>
        <c:axId val="108627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0862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【329.28】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【76.98】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【59.35】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【269.12】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【60.55】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6"/>
  <sheetViews>
    <sheetView showGridLines="0" tabSelected="1" view="pageBreakPreview" zoomScale="80" zoomScaleNormal="100" zoomScaleSheetLayoutView="80" workbookViewId="0">
      <selection activeCell="B2" sqref="B2:BZ4"/>
    </sheetView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3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</row>
    <row r="3" spans="1:78" ht="9.75" customHeight="1" x14ac:dyDescent="0.15">
      <c r="A3" s="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</row>
    <row r="4" spans="1:78" ht="9.75" customHeight="1" x14ac:dyDescent="0.15">
      <c r="A4" s="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福島県　金山町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5</v>
      </c>
      <c r="C7" s="42"/>
      <c r="D7" s="42"/>
      <c r="E7" s="42"/>
      <c r="F7" s="42"/>
      <c r="G7" s="42"/>
      <c r="H7" s="42"/>
      <c r="I7" s="42" t="s">
        <v>8</v>
      </c>
      <c r="J7" s="42"/>
      <c r="K7" s="42"/>
      <c r="L7" s="42"/>
      <c r="M7" s="42"/>
      <c r="N7" s="42"/>
      <c r="O7" s="42"/>
      <c r="P7" s="42" t="s">
        <v>2</v>
      </c>
      <c r="Q7" s="42"/>
      <c r="R7" s="42"/>
      <c r="S7" s="42"/>
      <c r="T7" s="42"/>
      <c r="U7" s="42"/>
      <c r="V7" s="42"/>
      <c r="W7" s="42" t="s">
        <v>7</v>
      </c>
      <c r="X7" s="42"/>
      <c r="Y7" s="42"/>
      <c r="Z7" s="42"/>
      <c r="AA7" s="42"/>
      <c r="AB7" s="42"/>
      <c r="AC7" s="42"/>
      <c r="AD7" s="42" t="s">
        <v>14</v>
      </c>
      <c r="AE7" s="42"/>
      <c r="AF7" s="42"/>
      <c r="AG7" s="42"/>
      <c r="AH7" s="42"/>
      <c r="AI7" s="42"/>
      <c r="AJ7" s="42"/>
      <c r="AK7" s="3"/>
      <c r="AL7" s="42" t="s">
        <v>15</v>
      </c>
      <c r="AM7" s="42"/>
      <c r="AN7" s="42"/>
      <c r="AO7" s="42"/>
      <c r="AP7" s="42"/>
      <c r="AQ7" s="42"/>
      <c r="AR7" s="42"/>
      <c r="AS7" s="42"/>
      <c r="AT7" s="42" t="s">
        <v>12</v>
      </c>
      <c r="AU7" s="42"/>
      <c r="AV7" s="42"/>
      <c r="AW7" s="42"/>
      <c r="AX7" s="42"/>
      <c r="AY7" s="42"/>
      <c r="AZ7" s="42"/>
      <c r="BA7" s="42"/>
      <c r="BB7" s="42" t="s">
        <v>11</v>
      </c>
      <c r="BC7" s="42"/>
      <c r="BD7" s="42"/>
      <c r="BE7" s="42"/>
      <c r="BF7" s="42"/>
      <c r="BG7" s="42"/>
      <c r="BH7" s="42"/>
      <c r="BI7" s="42"/>
      <c r="BJ7" s="3"/>
      <c r="BK7" s="3"/>
      <c r="BL7" s="14" t="s">
        <v>17</v>
      </c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22"/>
    </row>
    <row r="8" spans="1:78" ht="18.75" customHeight="1" x14ac:dyDescent="0.15">
      <c r="A8" s="2"/>
      <c r="B8" s="43" t="str">
        <f>データ!I6</f>
        <v>法非適用</v>
      </c>
      <c r="C8" s="43"/>
      <c r="D8" s="43"/>
      <c r="E8" s="43"/>
      <c r="F8" s="43"/>
      <c r="G8" s="43"/>
      <c r="H8" s="43"/>
      <c r="I8" s="43" t="str">
        <f>データ!J6</f>
        <v>下水道事業</v>
      </c>
      <c r="J8" s="43"/>
      <c r="K8" s="43"/>
      <c r="L8" s="43"/>
      <c r="M8" s="43"/>
      <c r="N8" s="43"/>
      <c r="O8" s="43"/>
      <c r="P8" s="43" t="str">
        <f>データ!K6</f>
        <v>特定地域生活排水処理</v>
      </c>
      <c r="Q8" s="43"/>
      <c r="R8" s="43"/>
      <c r="S8" s="43"/>
      <c r="T8" s="43"/>
      <c r="U8" s="43"/>
      <c r="V8" s="43"/>
      <c r="W8" s="43" t="str">
        <f>データ!L6</f>
        <v>K3</v>
      </c>
      <c r="X8" s="43"/>
      <c r="Y8" s="43"/>
      <c r="Z8" s="43"/>
      <c r="AA8" s="43"/>
      <c r="AB8" s="43"/>
      <c r="AC8" s="43"/>
      <c r="AD8" s="44" t="str">
        <f>データ!$M$6</f>
        <v>非設置</v>
      </c>
      <c r="AE8" s="44"/>
      <c r="AF8" s="44"/>
      <c r="AG8" s="44"/>
      <c r="AH8" s="44"/>
      <c r="AI8" s="44"/>
      <c r="AJ8" s="44"/>
      <c r="AK8" s="3"/>
      <c r="AL8" s="45">
        <f>データ!S6</f>
        <v>2135</v>
      </c>
      <c r="AM8" s="45"/>
      <c r="AN8" s="45"/>
      <c r="AO8" s="45"/>
      <c r="AP8" s="45"/>
      <c r="AQ8" s="45"/>
      <c r="AR8" s="45"/>
      <c r="AS8" s="45"/>
      <c r="AT8" s="46">
        <f>データ!T6</f>
        <v>293.92</v>
      </c>
      <c r="AU8" s="46"/>
      <c r="AV8" s="46"/>
      <c r="AW8" s="46"/>
      <c r="AX8" s="46"/>
      <c r="AY8" s="46"/>
      <c r="AZ8" s="46"/>
      <c r="BA8" s="46"/>
      <c r="BB8" s="46">
        <f>データ!U6</f>
        <v>7.26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18</v>
      </c>
      <c r="BM8" s="48"/>
      <c r="BN8" s="16" t="s">
        <v>21</v>
      </c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23"/>
    </row>
    <row r="9" spans="1:78" ht="18.75" customHeight="1" x14ac:dyDescent="0.15">
      <c r="A9" s="2"/>
      <c r="B9" s="42" t="s">
        <v>22</v>
      </c>
      <c r="C9" s="42"/>
      <c r="D9" s="42"/>
      <c r="E9" s="42"/>
      <c r="F9" s="42"/>
      <c r="G9" s="42"/>
      <c r="H9" s="42"/>
      <c r="I9" s="42" t="s">
        <v>24</v>
      </c>
      <c r="J9" s="42"/>
      <c r="K9" s="42"/>
      <c r="L9" s="42"/>
      <c r="M9" s="42"/>
      <c r="N9" s="42"/>
      <c r="O9" s="42"/>
      <c r="P9" s="42" t="s">
        <v>26</v>
      </c>
      <c r="Q9" s="42"/>
      <c r="R9" s="42"/>
      <c r="S9" s="42"/>
      <c r="T9" s="42"/>
      <c r="U9" s="42"/>
      <c r="V9" s="42"/>
      <c r="W9" s="42" t="s">
        <v>27</v>
      </c>
      <c r="X9" s="42"/>
      <c r="Y9" s="42"/>
      <c r="Z9" s="42"/>
      <c r="AA9" s="42"/>
      <c r="AB9" s="42"/>
      <c r="AC9" s="42"/>
      <c r="AD9" s="42" t="s">
        <v>29</v>
      </c>
      <c r="AE9" s="42"/>
      <c r="AF9" s="42"/>
      <c r="AG9" s="42"/>
      <c r="AH9" s="42"/>
      <c r="AI9" s="42"/>
      <c r="AJ9" s="42"/>
      <c r="AK9" s="3"/>
      <c r="AL9" s="42" t="s">
        <v>31</v>
      </c>
      <c r="AM9" s="42"/>
      <c r="AN9" s="42"/>
      <c r="AO9" s="42"/>
      <c r="AP9" s="42"/>
      <c r="AQ9" s="42"/>
      <c r="AR9" s="42"/>
      <c r="AS9" s="42"/>
      <c r="AT9" s="42" t="s">
        <v>35</v>
      </c>
      <c r="AU9" s="42"/>
      <c r="AV9" s="42"/>
      <c r="AW9" s="42"/>
      <c r="AX9" s="42"/>
      <c r="AY9" s="42"/>
      <c r="AZ9" s="42"/>
      <c r="BA9" s="42"/>
      <c r="BB9" s="42" t="s">
        <v>37</v>
      </c>
      <c r="BC9" s="42"/>
      <c r="BD9" s="42"/>
      <c r="BE9" s="42"/>
      <c r="BF9" s="42"/>
      <c r="BG9" s="42"/>
      <c r="BH9" s="42"/>
      <c r="BI9" s="42"/>
      <c r="BJ9" s="3"/>
      <c r="BK9" s="3"/>
      <c r="BL9" s="49" t="s">
        <v>39</v>
      </c>
      <c r="BM9" s="50"/>
      <c r="BN9" s="17" t="s">
        <v>9</v>
      </c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4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47.76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45">
        <f>データ!R6</f>
        <v>3412</v>
      </c>
      <c r="AE10" s="45"/>
      <c r="AF10" s="45"/>
      <c r="AG10" s="45"/>
      <c r="AH10" s="45"/>
      <c r="AI10" s="45"/>
      <c r="AJ10" s="45"/>
      <c r="AK10" s="2"/>
      <c r="AL10" s="45">
        <f>データ!V6</f>
        <v>1004</v>
      </c>
      <c r="AM10" s="45"/>
      <c r="AN10" s="45"/>
      <c r="AO10" s="45"/>
      <c r="AP10" s="45"/>
      <c r="AQ10" s="45"/>
      <c r="AR10" s="45"/>
      <c r="AS10" s="45"/>
      <c r="AT10" s="46">
        <f>データ!W6</f>
        <v>173.83</v>
      </c>
      <c r="AU10" s="46"/>
      <c r="AV10" s="46"/>
      <c r="AW10" s="46"/>
      <c r="AX10" s="46"/>
      <c r="AY10" s="46"/>
      <c r="AZ10" s="46"/>
      <c r="BA10" s="46"/>
      <c r="BB10" s="46">
        <f>データ!X6</f>
        <v>5.78</v>
      </c>
      <c r="BC10" s="46"/>
      <c r="BD10" s="46"/>
      <c r="BE10" s="46"/>
      <c r="BF10" s="46"/>
      <c r="BG10" s="46"/>
      <c r="BH10" s="46"/>
      <c r="BI10" s="46"/>
      <c r="BJ10" s="2"/>
      <c r="BK10" s="2"/>
      <c r="BL10" s="51" t="s">
        <v>16</v>
      </c>
      <c r="BM10" s="52"/>
      <c r="BN10" s="18" t="s">
        <v>40</v>
      </c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13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42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2"/>
      <c r="BK16" s="2"/>
      <c r="BL16" s="69" t="s">
        <v>28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2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2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2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2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2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2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2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2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2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2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2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2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2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2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2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2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2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4"/>
      <c r="C34" s="68" t="s">
        <v>44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11"/>
      <c r="R34" s="68" t="s">
        <v>46</v>
      </c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11"/>
      <c r="AG34" s="68" t="s">
        <v>0</v>
      </c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11"/>
      <c r="AV34" s="68" t="s">
        <v>47</v>
      </c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12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4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11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11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11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12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2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2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2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2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2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2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2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2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2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2"/>
      <c r="BK45" s="2"/>
      <c r="BL45" s="62" t="s">
        <v>34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2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2"/>
      <c r="BK47" s="2"/>
      <c r="BL47" s="69" t="s">
        <v>121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2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2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2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2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2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2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2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2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4"/>
      <c r="C56" s="68" t="s">
        <v>51</v>
      </c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11"/>
      <c r="R56" s="68" t="s">
        <v>19</v>
      </c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11"/>
      <c r="AG56" s="68" t="s">
        <v>52</v>
      </c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11"/>
      <c r="AV56" s="68" t="s">
        <v>53</v>
      </c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12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4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11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11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11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12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1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1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1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2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3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59" t="s">
        <v>49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2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2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2"/>
      <c r="BK64" s="2"/>
      <c r="BL64" s="62" t="s">
        <v>50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2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2"/>
      <c r="BK66" s="2"/>
      <c r="BL66" s="69" t="s">
        <v>122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2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2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2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2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2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2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2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2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2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2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2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2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4"/>
      <c r="C79" s="68" t="s">
        <v>20</v>
      </c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11"/>
      <c r="V79" s="11"/>
      <c r="W79" s="68" t="s">
        <v>54</v>
      </c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11"/>
      <c r="AP79" s="11"/>
      <c r="AQ79" s="68" t="s">
        <v>56</v>
      </c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7"/>
      <c r="BJ79" s="12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4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11"/>
      <c r="V80" s="11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11"/>
      <c r="AP80" s="11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7"/>
      <c r="BJ80" s="12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4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7"/>
      <c r="V81" s="7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7"/>
      <c r="AP81" s="7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7"/>
      <c r="BJ81" s="12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3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</v>
      </c>
    </row>
    <row r="85" spans="1:78" hidden="1" x14ac:dyDescent="0.15">
      <c r="B85" s="6" t="s">
        <v>6</v>
      </c>
      <c r="C85" s="6"/>
      <c r="D85" s="6"/>
      <c r="E85" s="6" t="s">
        <v>57</v>
      </c>
      <c r="F85" s="6" t="s">
        <v>33</v>
      </c>
      <c r="G85" s="6" t="s">
        <v>59</v>
      </c>
      <c r="H85" s="6" t="s">
        <v>60</v>
      </c>
      <c r="I85" s="6" t="s">
        <v>62</v>
      </c>
      <c r="J85" s="6" t="s">
        <v>30</v>
      </c>
      <c r="K85" s="6" t="s">
        <v>63</v>
      </c>
      <c r="L85" s="6" t="s">
        <v>55</v>
      </c>
      <c r="M85" s="6" t="s">
        <v>43</v>
      </c>
      <c r="N85" s="6" t="s">
        <v>58</v>
      </c>
      <c r="O85" s="6" t="s">
        <v>32</v>
      </c>
    </row>
    <row r="86" spans="1:78" hidden="1" x14ac:dyDescent="0.15">
      <c r="B86" s="6"/>
      <c r="C86" s="6"/>
      <c r="D86" s="6"/>
      <c r="E86" s="6" t="str">
        <f>データ!AI6</f>
        <v/>
      </c>
      <c r="F86" s="6" t="s">
        <v>65</v>
      </c>
      <c r="G86" s="6" t="s">
        <v>65</v>
      </c>
      <c r="H86" s="6" t="str">
        <f>データ!BP6</f>
        <v>【329.28】</v>
      </c>
      <c r="I86" s="6" t="str">
        <f>データ!CA6</f>
        <v>【60.55】</v>
      </c>
      <c r="J86" s="6" t="str">
        <f>データ!CL6</f>
        <v>【269.12】</v>
      </c>
      <c r="K86" s="6" t="str">
        <f>データ!CW6</f>
        <v>【59.35】</v>
      </c>
      <c r="L86" s="6" t="str">
        <f>データ!DH6</f>
        <v>【76.98】</v>
      </c>
      <c r="M86" s="6" t="s">
        <v>65</v>
      </c>
      <c r="N86" s="6" t="s">
        <v>65</v>
      </c>
      <c r="O86" s="6" t="str">
        <f>データ!EO6</f>
        <v>【-】</v>
      </c>
    </row>
  </sheetData>
  <sheetProtection algorithmName="SHA-512" hashValue="DvQe3aEl37lzBfyhmkKew2A4G5M88Hqy3jHsporxoyjNwhJ8jXZdfNKnYHn6BS0vwyJslBn9A8KKEUJBoM2Pmg==" saltValue="J4CBpmzt4OSRm8OYSrSt/g==" spinCount="100000" sheet="1" objects="1" scenarios="1" formatCells="0" formatColumns="0" formatRows="0"/>
  <mergeCells count="57">
    <mergeCell ref="B60:BJ61"/>
    <mergeCell ref="BL64:BZ65"/>
    <mergeCell ref="C79:T80"/>
    <mergeCell ref="W79:AN80"/>
    <mergeCell ref="AQ79:BH80"/>
    <mergeCell ref="BL47:BZ63"/>
    <mergeCell ref="BL66:BZ82"/>
    <mergeCell ref="BL45:BZ46"/>
    <mergeCell ref="C56:P57"/>
    <mergeCell ref="R56:AE57"/>
    <mergeCell ref="AG56:AT57"/>
    <mergeCell ref="AV56:BI57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67</v>
      </c>
      <c r="Y1" s="39">
        <v>1</v>
      </c>
      <c r="Z1" s="39">
        <v>1</v>
      </c>
      <c r="AA1" s="39">
        <v>1</v>
      </c>
      <c r="AB1" s="39">
        <v>1</v>
      </c>
      <c r="AC1" s="39">
        <v>1</v>
      </c>
      <c r="AD1" s="39">
        <v>1</v>
      </c>
      <c r="AE1" s="39">
        <v>1</v>
      </c>
      <c r="AF1" s="39">
        <v>1</v>
      </c>
      <c r="AG1" s="39">
        <v>1</v>
      </c>
      <c r="AH1" s="39">
        <v>1</v>
      </c>
      <c r="AI1" s="39"/>
      <c r="AJ1" s="39">
        <v>1</v>
      </c>
      <c r="AK1" s="39">
        <v>1</v>
      </c>
      <c r="AL1" s="39">
        <v>1</v>
      </c>
      <c r="AM1" s="39">
        <v>1</v>
      </c>
      <c r="AN1" s="39">
        <v>1</v>
      </c>
      <c r="AO1" s="39">
        <v>1</v>
      </c>
      <c r="AP1" s="39">
        <v>1</v>
      </c>
      <c r="AQ1" s="39">
        <v>1</v>
      </c>
      <c r="AR1" s="39">
        <v>1</v>
      </c>
      <c r="AS1" s="39">
        <v>1</v>
      </c>
      <c r="AT1" s="39"/>
      <c r="AU1" s="39">
        <v>1</v>
      </c>
      <c r="AV1" s="39">
        <v>1</v>
      </c>
      <c r="AW1" s="39">
        <v>1</v>
      </c>
      <c r="AX1" s="39">
        <v>1</v>
      </c>
      <c r="AY1" s="39">
        <v>1</v>
      </c>
      <c r="AZ1" s="39">
        <v>1</v>
      </c>
      <c r="BA1" s="39">
        <v>1</v>
      </c>
      <c r="BB1" s="39">
        <v>1</v>
      </c>
      <c r="BC1" s="39">
        <v>1</v>
      </c>
      <c r="BD1" s="39">
        <v>1</v>
      </c>
      <c r="BE1" s="39"/>
      <c r="BF1" s="39">
        <v>1</v>
      </c>
      <c r="BG1" s="39">
        <v>1</v>
      </c>
      <c r="BH1" s="39">
        <v>1</v>
      </c>
      <c r="BI1" s="39">
        <v>1</v>
      </c>
      <c r="BJ1" s="39">
        <v>1</v>
      </c>
      <c r="BK1" s="39">
        <v>1</v>
      </c>
      <c r="BL1" s="39">
        <v>1</v>
      </c>
      <c r="BM1" s="39">
        <v>1</v>
      </c>
      <c r="BN1" s="39">
        <v>1</v>
      </c>
      <c r="BO1" s="39">
        <v>1</v>
      </c>
      <c r="BP1" s="39"/>
      <c r="BQ1" s="39">
        <v>1</v>
      </c>
      <c r="BR1" s="39">
        <v>1</v>
      </c>
      <c r="BS1" s="39">
        <v>1</v>
      </c>
      <c r="BT1" s="39">
        <v>1</v>
      </c>
      <c r="BU1" s="39">
        <v>1</v>
      </c>
      <c r="BV1" s="39">
        <v>1</v>
      </c>
      <c r="BW1" s="39">
        <v>1</v>
      </c>
      <c r="BX1" s="39">
        <v>1</v>
      </c>
      <c r="BY1" s="39">
        <v>1</v>
      </c>
      <c r="BZ1" s="39">
        <v>1</v>
      </c>
      <c r="CA1" s="39"/>
      <c r="CB1" s="39">
        <v>1</v>
      </c>
      <c r="CC1" s="39">
        <v>1</v>
      </c>
      <c r="CD1" s="39">
        <v>1</v>
      </c>
      <c r="CE1" s="39">
        <v>1</v>
      </c>
      <c r="CF1" s="39">
        <v>1</v>
      </c>
      <c r="CG1" s="39">
        <v>1</v>
      </c>
      <c r="CH1" s="39">
        <v>1</v>
      </c>
      <c r="CI1" s="39">
        <v>1</v>
      </c>
      <c r="CJ1" s="39">
        <v>1</v>
      </c>
      <c r="CK1" s="39">
        <v>1</v>
      </c>
      <c r="CL1" s="39"/>
      <c r="CM1" s="39">
        <v>1</v>
      </c>
      <c r="CN1" s="39">
        <v>1</v>
      </c>
      <c r="CO1" s="39">
        <v>1</v>
      </c>
      <c r="CP1" s="39">
        <v>1</v>
      </c>
      <c r="CQ1" s="39">
        <v>1</v>
      </c>
      <c r="CR1" s="39">
        <v>1</v>
      </c>
      <c r="CS1" s="39">
        <v>1</v>
      </c>
      <c r="CT1" s="39">
        <v>1</v>
      </c>
      <c r="CU1" s="39">
        <v>1</v>
      </c>
      <c r="CV1" s="39">
        <v>1</v>
      </c>
      <c r="CW1" s="39"/>
      <c r="CX1" s="39">
        <v>1</v>
      </c>
      <c r="CY1" s="39">
        <v>1</v>
      </c>
      <c r="CZ1" s="39">
        <v>1</v>
      </c>
      <c r="DA1" s="39">
        <v>1</v>
      </c>
      <c r="DB1" s="39">
        <v>1</v>
      </c>
      <c r="DC1" s="39">
        <v>1</v>
      </c>
      <c r="DD1" s="39">
        <v>1</v>
      </c>
      <c r="DE1" s="39">
        <v>1</v>
      </c>
      <c r="DF1" s="39">
        <v>1</v>
      </c>
      <c r="DG1" s="39">
        <v>1</v>
      </c>
      <c r="DH1" s="39"/>
      <c r="DI1" s="39">
        <v>1</v>
      </c>
      <c r="DJ1" s="39">
        <v>1</v>
      </c>
      <c r="DK1" s="39">
        <v>1</v>
      </c>
      <c r="DL1" s="39">
        <v>1</v>
      </c>
      <c r="DM1" s="39">
        <v>1</v>
      </c>
      <c r="DN1" s="39">
        <v>1</v>
      </c>
      <c r="DO1" s="39">
        <v>1</v>
      </c>
      <c r="DP1" s="39">
        <v>1</v>
      </c>
      <c r="DQ1" s="39">
        <v>1</v>
      </c>
      <c r="DR1" s="39">
        <v>1</v>
      </c>
      <c r="DS1" s="39"/>
      <c r="DT1" s="39">
        <v>1</v>
      </c>
      <c r="DU1" s="39">
        <v>1</v>
      </c>
      <c r="DV1" s="39">
        <v>1</v>
      </c>
      <c r="DW1" s="39">
        <v>1</v>
      </c>
      <c r="DX1" s="39">
        <v>1</v>
      </c>
      <c r="DY1" s="39">
        <v>1</v>
      </c>
      <c r="DZ1" s="39">
        <v>1</v>
      </c>
      <c r="EA1" s="39">
        <v>1</v>
      </c>
      <c r="EB1" s="39">
        <v>1</v>
      </c>
      <c r="EC1" s="39">
        <v>1</v>
      </c>
      <c r="ED1" s="39"/>
      <c r="EE1" s="39">
        <v>1</v>
      </c>
      <c r="EF1" s="39">
        <v>1</v>
      </c>
      <c r="EG1" s="39">
        <v>1</v>
      </c>
      <c r="EH1" s="39">
        <v>1</v>
      </c>
      <c r="EI1" s="39">
        <v>1</v>
      </c>
      <c r="EJ1" s="39">
        <v>1</v>
      </c>
      <c r="EK1" s="39">
        <v>1</v>
      </c>
      <c r="EL1" s="39">
        <v>1</v>
      </c>
      <c r="EM1" s="39">
        <v>1</v>
      </c>
      <c r="EN1" s="39">
        <v>1</v>
      </c>
      <c r="EO1" s="39"/>
    </row>
    <row r="2" spans="1:145" x14ac:dyDescent="0.15">
      <c r="A2" s="27" t="s">
        <v>68</v>
      </c>
      <c r="B2" s="27">
        <f t="shared" ref="B2:EO2" si="0">COLUMN()-1</f>
        <v>1</v>
      </c>
      <c r="C2" s="27">
        <f t="shared" si="0"/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si="0"/>
        <v>71</v>
      </c>
      <c r="BU2" s="27">
        <f t="shared" si="0"/>
        <v>72</v>
      </c>
      <c r="BV2" s="27">
        <f t="shared" si="0"/>
        <v>73</v>
      </c>
      <c r="BW2" s="27">
        <f t="shared" si="0"/>
        <v>74</v>
      </c>
      <c r="BX2" s="27">
        <f t="shared" si="0"/>
        <v>75</v>
      </c>
      <c r="BY2" s="27">
        <f t="shared" si="0"/>
        <v>76</v>
      </c>
      <c r="BZ2" s="27">
        <f t="shared" si="0"/>
        <v>77</v>
      </c>
      <c r="CA2" s="27">
        <f t="shared" si="0"/>
        <v>78</v>
      </c>
      <c r="CB2" s="27">
        <f t="shared" si="0"/>
        <v>79</v>
      </c>
      <c r="CC2" s="27">
        <f t="shared" si="0"/>
        <v>80</v>
      </c>
      <c r="CD2" s="27">
        <f t="shared" si="0"/>
        <v>81</v>
      </c>
      <c r="CE2" s="27">
        <f t="shared" si="0"/>
        <v>82</v>
      </c>
      <c r="CF2" s="27">
        <f t="shared" si="0"/>
        <v>83</v>
      </c>
      <c r="CG2" s="27">
        <f t="shared" si="0"/>
        <v>84</v>
      </c>
      <c r="CH2" s="27">
        <f t="shared" si="0"/>
        <v>85</v>
      </c>
      <c r="CI2" s="27">
        <f t="shared" si="0"/>
        <v>86</v>
      </c>
      <c r="CJ2" s="27">
        <f t="shared" si="0"/>
        <v>87</v>
      </c>
      <c r="CK2" s="27">
        <f t="shared" si="0"/>
        <v>88</v>
      </c>
      <c r="CL2" s="27">
        <f t="shared" si="0"/>
        <v>89</v>
      </c>
      <c r="CM2" s="27">
        <f t="shared" si="0"/>
        <v>90</v>
      </c>
      <c r="CN2" s="27">
        <f t="shared" si="0"/>
        <v>91</v>
      </c>
      <c r="CO2" s="27">
        <f t="shared" si="0"/>
        <v>92</v>
      </c>
      <c r="CP2" s="27">
        <f t="shared" si="0"/>
        <v>93</v>
      </c>
      <c r="CQ2" s="27">
        <f t="shared" si="0"/>
        <v>94</v>
      </c>
      <c r="CR2" s="27">
        <f t="shared" si="0"/>
        <v>95</v>
      </c>
      <c r="CS2" s="27">
        <f t="shared" si="0"/>
        <v>96</v>
      </c>
      <c r="CT2" s="27">
        <f t="shared" si="0"/>
        <v>97</v>
      </c>
      <c r="CU2" s="27">
        <f t="shared" si="0"/>
        <v>98</v>
      </c>
      <c r="CV2" s="27">
        <f t="shared" si="0"/>
        <v>99</v>
      </c>
      <c r="CW2" s="27">
        <f t="shared" si="0"/>
        <v>100</v>
      </c>
      <c r="CX2" s="27">
        <f t="shared" si="0"/>
        <v>101</v>
      </c>
      <c r="CY2" s="27">
        <f t="shared" si="0"/>
        <v>102</v>
      </c>
      <c r="CZ2" s="27">
        <f t="shared" si="0"/>
        <v>103</v>
      </c>
      <c r="DA2" s="27">
        <f t="shared" si="0"/>
        <v>104</v>
      </c>
      <c r="DB2" s="27">
        <f t="shared" si="0"/>
        <v>105</v>
      </c>
      <c r="DC2" s="27">
        <f t="shared" si="0"/>
        <v>106</v>
      </c>
      <c r="DD2" s="27">
        <f t="shared" si="0"/>
        <v>107</v>
      </c>
      <c r="DE2" s="27">
        <f t="shared" si="0"/>
        <v>108</v>
      </c>
      <c r="DF2" s="27">
        <f t="shared" si="0"/>
        <v>109</v>
      </c>
      <c r="DG2" s="27">
        <f t="shared" si="0"/>
        <v>110</v>
      </c>
      <c r="DH2" s="27">
        <f t="shared" si="0"/>
        <v>111</v>
      </c>
      <c r="DI2" s="27">
        <f t="shared" si="0"/>
        <v>112</v>
      </c>
      <c r="DJ2" s="27">
        <f t="shared" si="0"/>
        <v>113</v>
      </c>
      <c r="DK2" s="27">
        <f t="shared" si="0"/>
        <v>114</v>
      </c>
      <c r="DL2" s="27">
        <f t="shared" si="0"/>
        <v>115</v>
      </c>
      <c r="DM2" s="27">
        <f t="shared" si="0"/>
        <v>116</v>
      </c>
      <c r="DN2" s="27">
        <f t="shared" si="0"/>
        <v>117</v>
      </c>
      <c r="DO2" s="27">
        <f t="shared" si="0"/>
        <v>118</v>
      </c>
      <c r="DP2" s="27">
        <f t="shared" si="0"/>
        <v>119</v>
      </c>
      <c r="DQ2" s="27">
        <f t="shared" si="0"/>
        <v>120</v>
      </c>
      <c r="DR2" s="27">
        <f t="shared" si="0"/>
        <v>121</v>
      </c>
      <c r="DS2" s="27">
        <f t="shared" si="0"/>
        <v>122</v>
      </c>
      <c r="DT2" s="27">
        <f t="shared" si="0"/>
        <v>123</v>
      </c>
      <c r="DU2" s="27">
        <f t="shared" si="0"/>
        <v>124</v>
      </c>
      <c r="DV2" s="27">
        <f t="shared" si="0"/>
        <v>125</v>
      </c>
      <c r="DW2" s="27">
        <f t="shared" si="0"/>
        <v>126</v>
      </c>
      <c r="DX2" s="27">
        <f t="shared" si="0"/>
        <v>127</v>
      </c>
      <c r="DY2" s="27">
        <f t="shared" si="0"/>
        <v>128</v>
      </c>
      <c r="DZ2" s="27">
        <f t="shared" si="0"/>
        <v>129</v>
      </c>
      <c r="EA2" s="27">
        <f t="shared" si="0"/>
        <v>130</v>
      </c>
      <c r="EB2" s="27">
        <f t="shared" si="0"/>
        <v>131</v>
      </c>
      <c r="EC2" s="27">
        <f t="shared" si="0"/>
        <v>132</v>
      </c>
      <c r="ED2" s="27">
        <f t="shared" si="0"/>
        <v>133</v>
      </c>
      <c r="EE2" s="27">
        <f t="shared" si="0"/>
        <v>134</v>
      </c>
      <c r="EF2" s="27">
        <f t="shared" si="0"/>
        <v>135</v>
      </c>
      <c r="EG2" s="27">
        <f t="shared" si="0"/>
        <v>136</v>
      </c>
      <c r="EH2" s="27">
        <f t="shared" si="0"/>
        <v>137</v>
      </c>
      <c r="EI2" s="27">
        <f t="shared" si="0"/>
        <v>138</v>
      </c>
      <c r="EJ2" s="27">
        <f t="shared" si="0"/>
        <v>139</v>
      </c>
      <c r="EK2" s="27">
        <f t="shared" si="0"/>
        <v>140</v>
      </c>
      <c r="EL2" s="27">
        <f t="shared" si="0"/>
        <v>141</v>
      </c>
      <c r="EM2" s="27">
        <f t="shared" si="0"/>
        <v>142</v>
      </c>
      <c r="EN2" s="27">
        <f t="shared" si="0"/>
        <v>143</v>
      </c>
      <c r="EO2" s="27">
        <f t="shared" si="0"/>
        <v>144</v>
      </c>
    </row>
    <row r="3" spans="1:145" x14ac:dyDescent="0.15">
      <c r="A3" s="27" t="s">
        <v>45</v>
      </c>
      <c r="B3" s="29" t="s">
        <v>64</v>
      </c>
      <c r="C3" s="29" t="s">
        <v>48</v>
      </c>
      <c r="D3" s="29" t="s">
        <v>23</v>
      </c>
      <c r="E3" s="29" t="s">
        <v>38</v>
      </c>
      <c r="F3" s="29" t="s">
        <v>61</v>
      </c>
      <c r="G3" s="29" t="s">
        <v>69</v>
      </c>
      <c r="H3" s="77" t="s">
        <v>10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75" t="s">
        <v>70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49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7" t="s">
        <v>71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73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74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75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76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77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78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79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80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81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82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83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7" t="s">
        <v>84</v>
      </c>
      <c r="B5" s="31"/>
      <c r="C5" s="31"/>
      <c r="D5" s="31"/>
      <c r="E5" s="31"/>
      <c r="F5" s="31"/>
      <c r="G5" s="31"/>
      <c r="H5" s="35" t="s">
        <v>85</v>
      </c>
      <c r="I5" s="35" t="s">
        <v>86</v>
      </c>
      <c r="J5" s="35" t="s">
        <v>87</v>
      </c>
      <c r="K5" s="35" t="s">
        <v>88</v>
      </c>
      <c r="L5" s="35" t="s">
        <v>89</v>
      </c>
      <c r="M5" s="35" t="s">
        <v>14</v>
      </c>
      <c r="N5" s="35" t="s">
        <v>3</v>
      </c>
      <c r="O5" s="35" t="s">
        <v>90</v>
      </c>
      <c r="P5" s="35" t="s">
        <v>91</v>
      </c>
      <c r="Q5" s="35" t="s">
        <v>92</v>
      </c>
      <c r="R5" s="35" t="s">
        <v>93</v>
      </c>
      <c r="S5" s="35" t="s">
        <v>66</v>
      </c>
      <c r="T5" s="35" t="s">
        <v>94</v>
      </c>
      <c r="U5" s="35" t="s">
        <v>95</v>
      </c>
      <c r="V5" s="35" t="s">
        <v>96</v>
      </c>
      <c r="W5" s="35" t="s">
        <v>97</v>
      </c>
      <c r="X5" s="35" t="s">
        <v>98</v>
      </c>
      <c r="Y5" s="35" t="s">
        <v>36</v>
      </c>
      <c r="Z5" s="35" t="s">
        <v>99</v>
      </c>
      <c r="AA5" s="35" t="s">
        <v>100</v>
      </c>
      <c r="AB5" s="35" t="s">
        <v>101</v>
      </c>
      <c r="AC5" s="35" t="s">
        <v>102</v>
      </c>
      <c r="AD5" s="35" t="s">
        <v>103</v>
      </c>
      <c r="AE5" s="35" t="s">
        <v>104</v>
      </c>
      <c r="AF5" s="35" t="s">
        <v>105</v>
      </c>
      <c r="AG5" s="35" t="s">
        <v>106</v>
      </c>
      <c r="AH5" s="35" t="s">
        <v>107</v>
      </c>
      <c r="AI5" s="35" t="s">
        <v>6</v>
      </c>
      <c r="AJ5" s="35" t="s">
        <v>36</v>
      </c>
      <c r="AK5" s="35" t="s">
        <v>99</v>
      </c>
      <c r="AL5" s="35" t="s">
        <v>100</v>
      </c>
      <c r="AM5" s="35" t="s">
        <v>101</v>
      </c>
      <c r="AN5" s="35" t="s">
        <v>102</v>
      </c>
      <c r="AO5" s="35" t="s">
        <v>103</v>
      </c>
      <c r="AP5" s="35" t="s">
        <v>104</v>
      </c>
      <c r="AQ5" s="35" t="s">
        <v>105</v>
      </c>
      <c r="AR5" s="35" t="s">
        <v>106</v>
      </c>
      <c r="AS5" s="35" t="s">
        <v>107</v>
      </c>
      <c r="AT5" s="35" t="s">
        <v>108</v>
      </c>
      <c r="AU5" s="35" t="s">
        <v>36</v>
      </c>
      <c r="AV5" s="35" t="s">
        <v>99</v>
      </c>
      <c r="AW5" s="35" t="s">
        <v>100</v>
      </c>
      <c r="AX5" s="35" t="s">
        <v>101</v>
      </c>
      <c r="AY5" s="35" t="s">
        <v>102</v>
      </c>
      <c r="AZ5" s="35" t="s">
        <v>103</v>
      </c>
      <c r="BA5" s="35" t="s">
        <v>104</v>
      </c>
      <c r="BB5" s="35" t="s">
        <v>105</v>
      </c>
      <c r="BC5" s="35" t="s">
        <v>106</v>
      </c>
      <c r="BD5" s="35" t="s">
        <v>107</v>
      </c>
      <c r="BE5" s="35" t="s">
        <v>108</v>
      </c>
      <c r="BF5" s="35" t="s">
        <v>36</v>
      </c>
      <c r="BG5" s="35" t="s">
        <v>99</v>
      </c>
      <c r="BH5" s="35" t="s">
        <v>100</v>
      </c>
      <c r="BI5" s="35" t="s">
        <v>101</v>
      </c>
      <c r="BJ5" s="35" t="s">
        <v>102</v>
      </c>
      <c r="BK5" s="35" t="s">
        <v>103</v>
      </c>
      <c r="BL5" s="35" t="s">
        <v>104</v>
      </c>
      <c r="BM5" s="35" t="s">
        <v>105</v>
      </c>
      <c r="BN5" s="35" t="s">
        <v>106</v>
      </c>
      <c r="BO5" s="35" t="s">
        <v>107</v>
      </c>
      <c r="BP5" s="35" t="s">
        <v>108</v>
      </c>
      <c r="BQ5" s="35" t="s">
        <v>36</v>
      </c>
      <c r="BR5" s="35" t="s">
        <v>99</v>
      </c>
      <c r="BS5" s="35" t="s">
        <v>100</v>
      </c>
      <c r="BT5" s="35" t="s">
        <v>101</v>
      </c>
      <c r="BU5" s="35" t="s">
        <v>102</v>
      </c>
      <c r="BV5" s="35" t="s">
        <v>103</v>
      </c>
      <c r="BW5" s="35" t="s">
        <v>104</v>
      </c>
      <c r="BX5" s="35" t="s">
        <v>105</v>
      </c>
      <c r="BY5" s="35" t="s">
        <v>106</v>
      </c>
      <c r="BZ5" s="35" t="s">
        <v>107</v>
      </c>
      <c r="CA5" s="35" t="s">
        <v>108</v>
      </c>
      <c r="CB5" s="35" t="s">
        <v>36</v>
      </c>
      <c r="CC5" s="35" t="s">
        <v>99</v>
      </c>
      <c r="CD5" s="35" t="s">
        <v>100</v>
      </c>
      <c r="CE5" s="35" t="s">
        <v>101</v>
      </c>
      <c r="CF5" s="35" t="s">
        <v>102</v>
      </c>
      <c r="CG5" s="35" t="s">
        <v>103</v>
      </c>
      <c r="CH5" s="35" t="s">
        <v>104</v>
      </c>
      <c r="CI5" s="35" t="s">
        <v>105</v>
      </c>
      <c r="CJ5" s="35" t="s">
        <v>106</v>
      </c>
      <c r="CK5" s="35" t="s">
        <v>107</v>
      </c>
      <c r="CL5" s="35" t="s">
        <v>108</v>
      </c>
      <c r="CM5" s="35" t="s">
        <v>36</v>
      </c>
      <c r="CN5" s="35" t="s">
        <v>99</v>
      </c>
      <c r="CO5" s="35" t="s">
        <v>100</v>
      </c>
      <c r="CP5" s="35" t="s">
        <v>101</v>
      </c>
      <c r="CQ5" s="35" t="s">
        <v>102</v>
      </c>
      <c r="CR5" s="35" t="s">
        <v>103</v>
      </c>
      <c r="CS5" s="35" t="s">
        <v>104</v>
      </c>
      <c r="CT5" s="35" t="s">
        <v>105</v>
      </c>
      <c r="CU5" s="35" t="s">
        <v>106</v>
      </c>
      <c r="CV5" s="35" t="s">
        <v>107</v>
      </c>
      <c r="CW5" s="35" t="s">
        <v>108</v>
      </c>
      <c r="CX5" s="35" t="s">
        <v>36</v>
      </c>
      <c r="CY5" s="35" t="s">
        <v>99</v>
      </c>
      <c r="CZ5" s="35" t="s">
        <v>100</v>
      </c>
      <c r="DA5" s="35" t="s">
        <v>101</v>
      </c>
      <c r="DB5" s="35" t="s">
        <v>102</v>
      </c>
      <c r="DC5" s="35" t="s">
        <v>103</v>
      </c>
      <c r="DD5" s="35" t="s">
        <v>104</v>
      </c>
      <c r="DE5" s="35" t="s">
        <v>105</v>
      </c>
      <c r="DF5" s="35" t="s">
        <v>106</v>
      </c>
      <c r="DG5" s="35" t="s">
        <v>107</v>
      </c>
      <c r="DH5" s="35" t="s">
        <v>108</v>
      </c>
      <c r="DI5" s="35" t="s">
        <v>36</v>
      </c>
      <c r="DJ5" s="35" t="s">
        <v>99</v>
      </c>
      <c r="DK5" s="35" t="s">
        <v>100</v>
      </c>
      <c r="DL5" s="35" t="s">
        <v>101</v>
      </c>
      <c r="DM5" s="35" t="s">
        <v>102</v>
      </c>
      <c r="DN5" s="35" t="s">
        <v>103</v>
      </c>
      <c r="DO5" s="35" t="s">
        <v>104</v>
      </c>
      <c r="DP5" s="35" t="s">
        <v>105</v>
      </c>
      <c r="DQ5" s="35" t="s">
        <v>106</v>
      </c>
      <c r="DR5" s="35" t="s">
        <v>107</v>
      </c>
      <c r="DS5" s="35" t="s">
        <v>108</v>
      </c>
      <c r="DT5" s="35" t="s">
        <v>36</v>
      </c>
      <c r="DU5" s="35" t="s">
        <v>99</v>
      </c>
      <c r="DV5" s="35" t="s">
        <v>100</v>
      </c>
      <c r="DW5" s="35" t="s">
        <v>101</v>
      </c>
      <c r="DX5" s="35" t="s">
        <v>102</v>
      </c>
      <c r="DY5" s="35" t="s">
        <v>103</v>
      </c>
      <c r="DZ5" s="35" t="s">
        <v>104</v>
      </c>
      <c r="EA5" s="35" t="s">
        <v>105</v>
      </c>
      <c r="EB5" s="35" t="s">
        <v>106</v>
      </c>
      <c r="EC5" s="35" t="s">
        <v>107</v>
      </c>
      <c r="ED5" s="35" t="s">
        <v>108</v>
      </c>
      <c r="EE5" s="35" t="s">
        <v>36</v>
      </c>
      <c r="EF5" s="35" t="s">
        <v>99</v>
      </c>
      <c r="EG5" s="35" t="s">
        <v>100</v>
      </c>
      <c r="EH5" s="35" t="s">
        <v>101</v>
      </c>
      <c r="EI5" s="35" t="s">
        <v>102</v>
      </c>
      <c r="EJ5" s="35" t="s">
        <v>103</v>
      </c>
      <c r="EK5" s="35" t="s">
        <v>104</v>
      </c>
      <c r="EL5" s="35" t="s">
        <v>105</v>
      </c>
      <c r="EM5" s="35" t="s">
        <v>106</v>
      </c>
      <c r="EN5" s="35" t="s">
        <v>107</v>
      </c>
      <c r="EO5" s="35" t="s">
        <v>108</v>
      </c>
    </row>
    <row r="6" spans="1:145" s="26" customFormat="1" x14ac:dyDescent="0.15">
      <c r="A6" s="27" t="s">
        <v>109</v>
      </c>
      <c r="B6" s="32">
        <f t="shared" ref="B6:X6" si="1">B7</f>
        <v>2017</v>
      </c>
      <c r="C6" s="32">
        <f t="shared" si="1"/>
        <v>74454</v>
      </c>
      <c r="D6" s="32">
        <f t="shared" si="1"/>
        <v>47</v>
      </c>
      <c r="E6" s="32">
        <f t="shared" si="1"/>
        <v>18</v>
      </c>
      <c r="F6" s="32">
        <f t="shared" si="1"/>
        <v>0</v>
      </c>
      <c r="G6" s="32">
        <f t="shared" si="1"/>
        <v>0</v>
      </c>
      <c r="H6" s="32" t="str">
        <f t="shared" si="1"/>
        <v>福島県　金山町</v>
      </c>
      <c r="I6" s="32" t="str">
        <f t="shared" si="1"/>
        <v>法非適用</v>
      </c>
      <c r="J6" s="32" t="str">
        <f t="shared" si="1"/>
        <v>下水道事業</v>
      </c>
      <c r="K6" s="32" t="str">
        <f t="shared" si="1"/>
        <v>特定地域生活排水処理</v>
      </c>
      <c r="L6" s="32" t="str">
        <f t="shared" si="1"/>
        <v>K3</v>
      </c>
      <c r="M6" s="32" t="str">
        <f t="shared" si="1"/>
        <v>非設置</v>
      </c>
      <c r="N6" s="36" t="str">
        <f t="shared" si="1"/>
        <v>-</v>
      </c>
      <c r="O6" s="36" t="str">
        <f t="shared" si="1"/>
        <v>該当数値なし</v>
      </c>
      <c r="P6" s="36">
        <f t="shared" si="1"/>
        <v>47.76</v>
      </c>
      <c r="Q6" s="36">
        <f t="shared" si="1"/>
        <v>100</v>
      </c>
      <c r="R6" s="36">
        <f t="shared" si="1"/>
        <v>3412</v>
      </c>
      <c r="S6" s="36">
        <f t="shared" si="1"/>
        <v>2135</v>
      </c>
      <c r="T6" s="36">
        <f t="shared" si="1"/>
        <v>293.92</v>
      </c>
      <c r="U6" s="36">
        <f t="shared" si="1"/>
        <v>7.26</v>
      </c>
      <c r="V6" s="36">
        <f t="shared" si="1"/>
        <v>1004</v>
      </c>
      <c r="W6" s="36">
        <f t="shared" si="1"/>
        <v>173.83</v>
      </c>
      <c r="X6" s="36">
        <f t="shared" si="1"/>
        <v>5.78</v>
      </c>
      <c r="Y6" s="40">
        <f t="shared" ref="Y6:AH6" si="2">IF(Y7="",NA(),Y7)</f>
        <v>76.89</v>
      </c>
      <c r="Z6" s="40">
        <f t="shared" si="2"/>
        <v>93.4</v>
      </c>
      <c r="AA6" s="40">
        <f t="shared" si="2"/>
        <v>96.35</v>
      </c>
      <c r="AB6" s="40">
        <f t="shared" si="2"/>
        <v>95.99</v>
      </c>
      <c r="AC6" s="40">
        <f t="shared" si="2"/>
        <v>100</v>
      </c>
      <c r="AD6" s="36" t="e">
        <f t="shared" si="2"/>
        <v>#N/A</v>
      </c>
      <c r="AE6" s="36" t="e">
        <f t="shared" si="2"/>
        <v>#N/A</v>
      </c>
      <c r="AF6" s="36" t="e">
        <f t="shared" si="2"/>
        <v>#N/A</v>
      </c>
      <c r="AG6" s="36" t="e">
        <f t="shared" si="2"/>
        <v>#N/A</v>
      </c>
      <c r="AH6" s="36" t="e">
        <f t="shared" si="2"/>
        <v>#N/A</v>
      </c>
      <c r="AI6" s="36" t="str">
        <f>IF(AI7="","",IF(AI7="-","【-】","【"&amp;SUBSTITUTE(TEXT(AI7,"#,##0.00"),"-","△")&amp;"】"))</f>
        <v/>
      </c>
      <c r="AJ6" s="36" t="e">
        <f t="shared" ref="AJ6:AS6" si="3">IF(AJ7="",NA(),AJ7)</f>
        <v>#N/A</v>
      </c>
      <c r="AK6" s="36" t="e">
        <f t="shared" si="3"/>
        <v>#N/A</v>
      </c>
      <c r="AL6" s="36" t="e">
        <f t="shared" si="3"/>
        <v>#N/A</v>
      </c>
      <c r="AM6" s="36" t="e">
        <f t="shared" si="3"/>
        <v>#N/A</v>
      </c>
      <c r="AN6" s="36" t="e">
        <f t="shared" si="3"/>
        <v>#N/A</v>
      </c>
      <c r="AO6" s="36" t="e">
        <f t="shared" si="3"/>
        <v>#N/A</v>
      </c>
      <c r="AP6" s="36" t="e">
        <f t="shared" si="3"/>
        <v>#N/A</v>
      </c>
      <c r="AQ6" s="36" t="e">
        <f t="shared" si="3"/>
        <v>#N/A</v>
      </c>
      <c r="AR6" s="36" t="e">
        <f t="shared" si="3"/>
        <v>#N/A</v>
      </c>
      <c r="AS6" s="36" t="e">
        <f t="shared" si="3"/>
        <v>#N/A</v>
      </c>
      <c r="AT6" s="36" t="str">
        <f>IF(AT7="","",IF(AT7="-","【-】","【"&amp;SUBSTITUTE(TEXT(AT7,"#,##0.00"),"-","△")&amp;"】"))</f>
        <v/>
      </c>
      <c r="AU6" s="36" t="e">
        <f t="shared" ref="AU6:BD6" si="4">IF(AU7="",NA(),AU7)</f>
        <v>#N/A</v>
      </c>
      <c r="AV6" s="36" t="e">
        <f t="shared" si="4"/>
        <v>#N/A</v>
      </c>
      <c r="AW6" s="36" t="e">
        <f t="shared" si="4"/>
        <v>#N/A</v>
      </c>
      <c r="AX6" s="36" t="e">
        <f t="shared" si="4"/>
        <v>#N/A</v>
      </c>
      <c r="AY6" s="36" t="e">
        <f t="shared" si="4"/>
        <v>#N/A</v>
      </c>
      <c r="AZ6" s="36" t="e">
        <f t="shared" si="4"/>
        <v>#N/A</v>
      </c>
      <c r="BA6" s="36" t="e">
        <f t="shared" si="4"/>
        <v>#N/A</v>
      </c>
      <c r="BB6" s="36" t="e">
        <f t="shared" si="4"/>
        <v>#N/A</v>
      </c>
      <c r="BC6" s="36" t="e">
        <f t="shared" si="4"/>
        <v>#N/A</v>
      </c>
      <c r="BD6" s="36" t="e">
        <f t="shared" si="4"/>
        <v>#N/A</v>
      </c>
      <c r="BE6" s="36" t="str">
        <f>IF(BE7="","",IF(BE7="-","【-】","【"&amp;SUBSTITUTE(TEXT(BE7,"#,##0.00"),"-","△")&amp;"】"))</f>
        <v/>
      </c>
      <c r="BF6" s="40">
        <f t="shared" ref="BF6:BO6" si="5">IF(BF7="",NA(),BF7)</f>
        <v>1415.66</v>
      </c>
      <c r="BG6" s="40">
        <f t="shared" si="5"/>
        <v>1421.65</v>
      </c>
      <c r="BH6" s="36">
        <f t="shared" si="5"/>
        <v>0</v>
      </c>
      <c r="BI6" s="40">
        <f t="shared" si="5"/>
        <v>1605.39</v>
      </c>
      <c r="BJ6" s="40">
        <f t="shared" si="5"/>
        <v>37.31</v>
      </c>
      <c r="BK6" s="40">
        <f t="shared" si="5"/>
        <v>446.63</v>
      </c>
      <c r="BL6" s="40">
        <f t="shared" si="5"/>
        <v>416.91</v>
      </c>
      <c r="BM6" s="40">
        <f t="shared" si="5"/>
        <v>392.19</v>
      </c>
      <c r="BN6" s="40">
        <f t="shared" si="5"/>
        <v>413.5</v>
      </c>
      <c r="BO6" s="40">
        <f t="shared" si="5"/>
        <v>407.42</v>
      </c>
      <c r="BP6" s="36" t="str">
        <f>IF(BP7="","",IF(BP7="-","【-】","【"&amp;SUBSTITUTE(TEXT(BP7,"#,##0.00"),"-","△")&amp;"】"))</f>
        <v>【329.28】</v>
      </c>
      <c r="BQ6" s="40">
        <f t="shared" ref="BQ6:BZ6" si="6">IF(BQ7="",NA(),BQ7)</f>
        <v>36.65</v>
      </c>
      <c r="BR6" s="40">
        <f t="shared" si="6"/>
        <v>35.49</v>
      </c>
      <c r="BS6" s="40">
        <f t="shared" si="6"/>
        <v>32.869999999999997</v>
      </c>
      <c r="BT6" s="40">
        <f t="shared" si="6"/>
        <v>34.549999999999997</v>
      </c>
      <c r="BU6" s="40">
        <f t="shared" si="6"/>
        <v>38.07</v>
      </c>
      <c r="BV6" s="40">
        <f t="shared" si="6"/>
        <v>58.53</v>
      </c>
      <c r="BW6" s="40">
        <f t="shared" si="6"/>
        <v>57.93</v>
      </c>
      <c r="BX6" s="40">
        <f t="shared" si="6"/>
        <v>57.03</v>
      </c>
      <c r="BY6" s="40">
        <f t="shared" si="6"/>
        <v>55.84</v>
      </c>
      <c r="BZ6" s="40">
        <f t="shared" si="6"/>
        <v>57.08</v>
      </c>
      <c r="CA6" s="36" t="str">
        <f>IF(CA7="","",IF(CA7="-","【-】","【"&amp;SUBSTITUTE(TEXT(CA7,"#,##0.00"),"-","△")&amp;"】"))</f>
        <v>【60.55】</v>
      </c>
      <c r="CB6" s="40">
        <f t="shared" ref="CB6:CK6" si="7">IF(CB7="",NA(),CB7)</f>
        <v>565.29999999999995</v>
      </c>
      <c r="CC6" s="40">
        <f t="shared" si="7"/>
        <v>620.4</v>
      </c>
      <c r="CD6" s="40">
        <f t="shared" si="7"/>
        <v>704.46</v>
      </c>
      <c r="CE6" s="40">
        <f t="shared" si="7"/>
        <v>702.81</v>
      </c>
      <c r="CF6" s="40">
        <f t="shared" si="7"/>
        <v>631.77</v>
      </c>
      <c r="CG6" s="40">
        <f t="shared" si="7"/>
        <v>266.57</v>
      </c>
      <c r="CH6" s="40">
        <f t="shared" si="7"/>
        <v>276.93</v>
      </c>
      <c r="CI6" s="40">
        <f t="shared" si="7"/>
        <v>283.73</v>
      </c>
      <c r="CJ6" s="40">
        <f t="shared" si="7"/>
        <v>287.57</v>
      </c>
      <c r="CK6" s="40">
        <f t="shared" si="7"/>
        <v>286.86</v>
      </c>
      <c r="CL6" s="36" t="str">
        <f>IF(CL7="","",IF(CL7="-","【-】","【"&amp;SUBSTITUTE(TEXT(CL7,"#,##0.00"),"-","△")&amp;"】"))</f>
        <v>【269.12】</v>
      </c>
      <c r="CM6" s="40">
        <f t="shared" ref="CM6:CV6" si="8">IF(CM7="",NA(),CM7)</f>
        <v>34.049999999999997</v>
      </c>
      <c r="CN6" s="40">
        <f t="shared" si="8"/>
        <v>34.39</v>
      </c>
      <c r="CO6" s="40">
        <f t="shared" si="8"/>
        <v>33.54</v>
      </c>
      <c r="CP6" s="40">
        <f t="shared" si="8"/>
        <v>34.229999999999997</v>
      </c>
      <c r="CQ6" s="40">
        <f t="shared" si="8"/>
        <v>34.229999999999997</v>
      </c>
      <c r="CR6" s="40">
        <f t="shared" si="8"/>
        <v>58.06</v>
      </c>
      <c r="CS6" s="40">
        <f t="shared" si="8"/>
        <v>59.08</v>
      </c>
      <c r="CT6" s="40">
        <f t="shared" si="8"/>
        <v>58.25</v>
      </c>
      <c r="CU6" s="40">
        <f t="shared" si="8"/>
        <v>61.55</v>
      </c>
      <c r="CV6" s="40">
        <f t="shared" si="8"/>
        <v>57.22</v>
      </c>
      <c r="CW6" s="36" t="str">
        <f>IF(CW7="","",IF(CW7="-","【-】","【"&amp;SUBSTITUTE(TEXT(CW7,"#,##0.00"),"-","△")&amp;"】"))</f>
        <v>【59.35】</v>
      </c>
      <c r="CX6" s="40">
        <f t="shared" ref="CX6:DG6" si="9">IF(CX7="",NA(),CX7)</f>
        <v>100</v>
      </c>
      <c r="CY6" s="40">
        <f t="shared" si="9"/>
        <v>100</v>
      </c>
      <c r="CZ6" s="40">
        <f t="shared" si="9"/>
        <v>100</v>
      </c>
      <c r="DA6" s="40">
        <f t="shared" si="9"/>
        <v>100</v>
      </c>
      <c r="DB6" s="40">
        <f t="shared" si="9"/>
        <v>100</v>
      </c>
      <c r="DC6" s="40">
        <f t="shared" si="9"/>
        <v>75.790000000000006</v>
      </c>
      <c r="DD6" s="40">
        <f t="shared" si="9"/>
        <v>77.12</v>
      </c>
      <c r="DE6" s="40">
        <f t="shared" si="9"/>
        <v>68.150000000000006</v>
      </c>
      <c r="DF6" s="40">
        <f t="shared" si="9"/>
        <v>67.489999999999995</v>
      </c>
      <c r="DG6" s="40">
        <f t="shared" si="9"/>
        <v>67.290000000000006</v>
      </c>
      <c r="DH6" s="36" t="str">
        <f>IF(DH7="","",IF(DH7="-","【-】","【"&amp;SUBSTITUTE(TEXT(DH7,"#,##0.00"),"-","△")&amp;"】"))</f>
        <v>【76.98】</v>
      </c>
      <c r="DI6" s="36" t="e">
        <f t="shared" ref="DI6:DR6" si="10">IF(DI7="",NA(),DI7)</f>
        <v>#N/A</v>
      </c>
      <c r="DJ6" s="36" t="e">
        <f t="shared" si="10"/>
        <v>#N/A</v>
      </c>
      <c r="DK6" s="36" t="e">
        <f t="shared" si="10"/>
        <v>#N/A</v>
      </c>
      <c r="DL6" s="36" t="e">
        <f t="shared" si="10"/>
        <v>#N/A</v>
      </c>
      <c r="DM6" s="36" t="e">
        <f t="shared" si="10"/>
        <v>#N/A</v>
      </c>
      <c r="DN6" s="36" t="e">
        <f t="shared" si="10"/>
        <v>#N/A</v>
      </c>
      <c r="DO6" s="36" t="e">
        <f t="shared" si="10"/>
        <v>#N/A</v>
      </c>
      <c r="DP6" s="36" t="e">
        <f t="shared" si="10"/>
        <v>#N/A</v>
      </c>
      <c r="DQ6" s="36" t="e">
        <f t="shared" si="10"/>
        <v>#N/A</v>
      </c>
      <c r="DR6" s="36" t="e">
        <f t="shared" si="10"/>
        <v>#N/A</v>
      </c>
      <c r="DS6" s="36" t="str">
        <f>IF(DS7="","",IF(DS7="-","【-】","【"&amp;SUBSTITUTE(TEXT(DS7,"#,##0.00"),"-","△")&amp;"】"))</f>
        <v/>
      </c>
      <c r="DT6" s="36" t="e">
        <f t="shared" ref="DT6:EC6" si="11">IF(DT7="",NA(),DT7)</f>
        <v>#N/A</v>
      </c>
      <c r="DU6" s="36" t="e">
        <f t="shared" si="11"/>
        <v>#N/A</v>
      </c>
      <c r="DV6" s="36" t="e">
        <f t="shared" si="11"/>
        <v>#N/A</v>
      </c>
      <c r="DW6" s="36" t="e">
        <f t="shared" si="11"/>
        <v>#N/A</v>
      </c>
      <c r="DX6" s="36" t="e">
        <f t="shared" si="11"/>
        <v>#N/A</v>
      </c>
      <c r="DY6" s="36" t="e">
        <f t="shared" si="11"/>
        <v>#N/A</v>
      </c>
      <c r="DZ6" s="36" t="e">
        <f t="shared" si="11"/>
        <v>#N/A</v>
      </c>
      <c r="EA6" s="36" t="e">
        <f t="shared" si="11"/>
        <v>#N/A</v>
      </c>
      <c r="EB6" s="36" t="e">
        <f t="shared" si="11"/>
        <v>#N/A</v>
      </c>
      <c r="EC6" s="36" t="e">
        <f t="shared" si="11"/>
        <v>#N/A</v>
      </c>
      <c r="ED6" s="36" t="str">
        <f>IF(ED7="","",IF(ED7="-","【-】","【"&amp;SUBSTITUTE(TEXT(ED7,"#,##0.00"),"-","△")&amp;"】"))</f>
        <v/>
      </c>
      <c r="EE6" s="40" t="str">
        <f t="shared" ref="EE6:EN6" si="12">IF(EE7="",NA(),EE7)</f>
        <v>-</v>
      </c>
      <c r="EF6" s="40" t="str">
        <f t="shared" si="12"/>
        <v>-</v>
      </c>
      <c r="EG6" s="40" t="str">
        <f t="shared" si="12"/>
        <v>-</v>
      </c>
      <c r="EH6" s="40" t="str">
        <f t="shared" si="12"/>
        <v>-</v>
      </c>
      <c r="EI6" s="40" t="str">
        <f t="shared" si="12"/>
        <v>-</v>
      </c>
      <c r="EJ6" s="40" t="str">
        <f t="shared" si="12"/>
        <v>-</v>
      </c>
      <c r="EK6" s="40" t="str">
        <f t="shared" si="12"/>
        <v>-</v>
      </c>
      <c r="EL6" s="40" t="str">
        <f t="shared" si="12"/>
        <v>-</v>
      </c>
      <c r="EM6" s="40" t="str">
        <f t="shared" si="12"/>
        <v>-</v>
      </c>
      <c r="EN6" s="40" t="str">
        <f t="shared" si="12"/>
        <v>-</v>
      </c>
      <c r="EO6" s="36" t="str">
        <f>IF(EO7="","",IF(EO7="-","【-】","【"&amp;SUBSTITUTE(TEXT(EO7,"#,##0.00"),"-","△")&amp;"】"))</f>
        <v>【-】</v>
      </c>
    </row>
    <row r="7" spans="1:145" s="26" customFormat="1" x14ac:dyDescent="0.15">
      <c r="A7" s="27"/>
      <c r="B7" s="33">
        <v>2017</v>
      </c>
      <c r="C7" s="33">
        <v>74454</v>
      </c>
      <c r="D7" s="33">
        <v>47</v>
      </c>
      <c r="E7" s="33">
        <v>18</v>
      </c>
      <c r="F7" s="33">
        <v>0</v>
      </c>
      <c r="G7" s="33">
        <v>0</v>
      </c>
      <c r="H7" s="33" t="s">
        <v>110</v>
      </c>
      <c r="I7" s="33" t="s">
        <v>111</v>
      </c>
      <c r="J7" s="33" t="s">
        <v>112</v>
      </c>
      <c r="K7" s="33" t="s">
        <v>113</v>
      </c>
      <c r="L7" s="33" t="s">
        <v>72</v>
      </c>
      <c r="M7" s="33" t="s">
        <v>114</v>
      </c>
      <c r="N7" s="37" t="s">
        <v>65</v>
      </c>
      <c r="O7" s="37" t="s">
        <v>115</v>
      </c>
      <c r="P7" s="37">
        <v>47.76</v>
      </c>
      <c r="Q7" s="37">
        <v>100</v>
      </c>
      <c r="R7" s="37">
        <v>3412</v>
      </c>
      <c r="S7" s="37">
        <v>2135</v>
      </c>
      <c r="T7" s="37">
        <v>293.92</v>
      </c>
      <c r="U7" s="37">
        <v>7.26</v>
      </c>
      <c r="V7" s="37">
        <v>1004</v>
      </c>
      <c r="W7" s="37">
        <v>173.83</v>
      </c>
      <c r="X7" s="37">
        <v>5.78</v>
      </c>
      <c r="Y7" s="37">
        <v>76.89</v>
      </c>
      <c r="Z7" s="37">
        <v>93.4</v>
      </c>
      <c r="AA7" s="37">
        <v>96.35</v>
      </c>
      <c r="AB7" s="37">
        <v>95.99</v>
      </c>
      <c r="AC7" s="37">
        <v>100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1415.66</v>
      </c>
      <c r="BG7" s="37">
        <v>1421.65</v>
      </c>
      <c r="BH7" s="37">
        <v>0</v>
      </c>
      <c r="BI7" s="37">
        <v>1605.39</v>
      </c>
      <c r="BJ7" s="37">
        <v>37.31</v>
      </c>
      <c r="BK7" s="37">
        <v>446.63</v>
      </c>
      <c r="BL7" s="37">
        <v>416.91</v>
      </c>
      <c r="BM7" s="37">
        <v>392.19</v>
      </c>
      <c r="BN7" s="37">
        <v>413.5</v>
      </c>
      <c r="BO7" s="37">
        <v>407.42</v>
      </c>
      <c r="BP7" s="37">
        <v>329.28</v>
      </c>
      <c r="BQ7" s="37">
        <v>36.65</v>
      </c>
      <c r="BR7" s="37">
        <v>35.49</v>
      </c>
      <c r="BS7" s="37">
        <v>32.869999999999997</v>
      </c>
      <c r="BT7" s="37">
        <v>34.549999999999997</v>
      </c>
      <c r="BU7" s="37">
        <v>38.07</v>
      </c>
      <c r="BV7" s="37">
        <v>58.53</v>
      </c>
      <c r="BW7" s="37">
        <v>57.93</v>
      </c>
      <c r="BX7" s="37">
        <v>57.03</v>
      </c>
      <c r="BY7" s="37">
        <v>55.84</v>
      </c>
      <c r="BZ7" s="37">
        <v>57.08</v>
      </c>
      <c r="CA7" s="37">
        <v>60.55</v>
      </c>
      <c r="CB7" s="37">
        <v>565.29999999999995</v>
      </c>
      <c r="CC7" s="37">
        <v>620.4</v>
      </c>
      <c r="CD7" s="37">
        <v>704.46</v>
      </c>
      <c r="CE7" s="37">
        <v>702.81</v>
      </c>
      <c r="CF7" s="37">
        <v>631.77</v>
      </c>
      <c r="CG7" s="37">
        <v>266.57</v>
      </c>
      <c r="CH7" s="37">
        <v>276.93</v>
      </c>
      <c r="CI7" s="37">
        <v>283.73</v>
      </c>
      <c r="CJ7" s="37">
        <v>287.57</v>
      </c>
      <c r="CK7" s="37">
        <v>286.86</v>
      </c>
      <c r="CL7" s="37">
        <v>269.12</v>
      </c>
      <c r="CM7" s="37">
        <v>34.049999999999997</v>
      </c>
      <c r="CN7" s="37">
        <v>34.39</v>
      </c>
      <c r="CO7" s="37">
        <v>33.54</v>
      </c>
      <c r="CP7" s="37">
        <v>34.229999999999997</v>
      </c>
      <c r="CQ7" s="37">
        <v>34.229999999999997</v>
      </c>
      <c r="CR7" s="37">
        <v>58.06</v>
      </c>
      <c r="CS7" s="37">
        <v>59.08</v>
      </c>
      <c r="CT7" s="37">
        <v>58.25</v>
      </c>
      <c r="CU7" s="37">
        <v>61.55</v>
      </c>
      <c r="CV7" s="37">
        <v>57.22</v>
      </c>
      <c r="CW7" s="37">
        <v>59.35</v>
      </c>
      <c r="CX7" s="37">
        <v>100</v>
      </c>
      <c r="CY7" s="37">
        <v>100</v>
      </c>
      <c r="CZ7" s="37">
        <v>100</v>
      </c>
      <c r="DA7" s="37">
        <v>100</v>
      </c>
      <c r="DB7" s="37">
        <v>100</v>
      </c>
      <c r="DC7" s="37">
        <v>75.790000000000006</v>
      </c>
      <c r="DD7" s="37">
        <v>77.12</v>
      </c>
      <c r="DE7" s="37">
        <v>68.150000000000006</v>
      </c>
      <c r="DF7" s="37">
        <v>67.489999999999995</v>
      </c>
      <c r="DG7" s="37">
        <v>67.290000000000006</v>
      </c>
      <c r="DH7" s="37">
        <v>76.98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 t="s">
        <v>65</v>
      </c>
      <c r="EF7" s="37" t="s">
        <v>65</v>
      </c>
      <c r="EG7" s="37" t="s">
        <v>65</v>
      </c>
      <c r="EH7" s="37" t="s">
        <v>65</v>
      </c>
      <c r="EI7" s="37" t="s">
        <v>65</v>
      </c>
      <c r="EJ7" s="37" t="s">
        <v>65</v>
      </c>
      <c r="EK7" s="37" t="s">
        <v>65</v>
      </c>
      <c r="EL7" s="37" t="s">
        <v>65</v>
      </c>
      <c r="EM7" s="37" t="s">
        <v>65</v>
      </c>
      <c r="EN7" s="37" t="s">
        <v>65</v>
      </c>
      <c r="EO7" s="37" t="s">
        <v>65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28"/>
      <c r="B9" s="28" t="s">
        <v>116</v>
      </c>
      <c r="C9" s="28" t="s">
        <v>117</v>
      </c>
      <c r="D9" s="28" t="s">
        <v>118</v>
      </c>
      <c r="E9" s="28" t="s">
        <v>119</v>
      </c>
      <c r="F9" s="28" t="s">
        <v>120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28" t="s">
        <v>64</v>
      </c>
      <c r="B10" s="34">
        <f>DATEVALUE($B$6-4&amp;"年1月1日")</f>
        <v>41275</v>
      </c>
      <c r="C10" s="34">
        <f>DATEVALUE($B$6-3&amp;"年1月1日")</f>
        <v>41640</v>
      </c>
      <c r="D10" s="34">
        <f>DATEVALUE($B$6-2&amp;"年1月1日")</f>
        <v>42005</v>
      </c>
      <c r="E10" s="34">
        <f>DATEVALUE($B$6-1&amp;"年1月1日")</f>
        <v>42370</v>
      </c>
      <c r="F10" s="34">
        <f>DATEVALUE($B$6&amp;"年1月1日")</f>
        <v>42736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安藤　貴之</cp:lastModifiedBy>
  <dcterms:modified xsi:type="dcterms:W3CDTF">2019-01-29T06:38:16Z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2.1.12.0</vt:lpwstr>
    </vt:vector>
  </property>
  <property fmtid="{DCFEDD21-7773-49B2-8022-6FC58DB5260B}" pid="3" name="LastSavedVersion">
    <vt:lpwstr>2.1.12.0</vt:lpwstr>
  </property>
  <property fmtid="{DCFEDD21-7773-49B2-8022-6FC58DB5260B}" pid="4" name="LastSavedDate">
    <vt:filetime>2019-01-29T02:47:45Z</vt:filetime>
  </property>
</Properties>
</file>